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XXXXXXXX - Provádění revi..." sheetId="2" r:id="rId2"/>
    <sheet name="R01 - Infrastruktura" sheetId="3" r:id="rId3"/>
  </sheets>
  <definedNames>
    <definedName name="_xlnm.Print_Area" localSheetId="0">'Rekapitulace zakázky'!$D$4:$AO$76,'Rekapitulace zakázky'!$C$82:$AQ$97</definedName>
    <definedName name="_xlnm.Print_Titles" localSheetId="0">'Rekapitulace zakázky'!$92:$92</definedName>
    <definedName name="_xlnm._FilterDatabase" localSheetId="1" hidden="1">'XXXXXXXX - Provádění revi...'!$C$112:$K$114</definedName>
    <definedName name="_xlnm.Print_Area" localSheetId="1">'XXXXXXXX - Provádění revi...'!$C$4:$J$76,'XXXXXXXX - Provádění revi...'!$C$82:$J$96,'XXXXXXXX - Provádění revi...'!$C$102:$K$114</definedName>
    <definedName name="_xlnm.Print_Titles" localSheetId="1">'XXXXXXXX - Provádění revi...'!$112:$112</definedName>
    <definedName name="_xlnm._FilterDatabase" localSheetId="2" hidden="1">'R01 - Infrastruktura'!$C$116:$K$204</definedName>
    <definedName name="_xlnm.Print_Area" localSheetId="2">'R01 - Infrastruktura'!$C$4:$J$76,'R01 - Infrastruktura'!$C$82:$J$98,'R01 - Infrastruktura'!$C$104:$K$204</definedName>
    <definedName name="_xlnm.Print_Titles" localSheetId="2">'R01 - Infrastruktura'!$116:$116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2" r="J114"/>
  <c r="T113"/>
  <c r="R113"/>
  <c r="P113"/>
  <c r="BK113"/>
  <c r="J113"/>
  <c r="J94"/>
  <c i="1" r="AU95"/>
  <c i="2" r="J35"/>
  <c r="J34"/>
  <c i="1" r="AY95"/>
  <c i="2" r="J33"/>
  <c i="1" r="AX95"/>
  <c i="2" r="J95"/>
  <c r="J110"/>
  <c r="J109"/>
  <c r="F109"/>
  <c r="F107"/>
  <c r="E105"/>
  <c r="J90"/>
  <c r="J89"/>
  <c r="F89"/>
  <c r="F87"/>
  <c r="E85"/>
  <c r="J16"/>
  <c r="E16"/>
  <c r="F110"/>
  <c r="J15"/>
  <c r="J10"/>
  <c r="J107"/>
  <c i="1" r="L90"/>
  <c r="AM90"/>
  <c r="AM89"/>
  <c r="L89"/>
  <c r="AM87"/>
  <c r="L87"/>
  <c r="L85"/>
  <c r="L84"/>
  <c i="2" r="F34"/>
  <c i="3" r="J34"/>
  <c r="J187"/>
  <c r="BK179"/>
  <c r="J175"/>
  <c r="J169"/>
  <c r="J163"/>
  <c r="BK157"/>
  <c r="J153"/>
  <c r="J147"/>
  <c r="J141"/>
  <c r="BK133"/>
  <c r="BK127"/>
  <c r="J125"/>
  <c r="BK119"/>
  <c i="2" r="F32"/>
  <c r="F31"/>
  <c i="3" r="BK203"/>
  <c r="J203"/>
  <c r="BK201"/>
  <c r="J201"/>
  <c r="BK199"/>
  <c r="J199"/>
  <c r="BK197"/>
  <c r="J197"/>
  <c r="BK195"/>
  <c r="J195"/>
  <c r="BK193"/>
  <c r="J193"/>
  <c r="BK191"/>
  <c r="BK187"/>
  <c r="BK185"/>
  <c r="J181"/>
  <c r="BK175"/>
  <c r="BK171"/>
  <c r="BK165"/>
  <c r="BK159"/>
  <c r="J155"/>
  <c r="J149"/>
  <c r="BK141"/>
  <c r="J137"/>
  <c r="J131"/>
  <c r="BK123"/>
  <c r="J183"/>
  <c r="J173"/>
  <c r="BK163"/>
  <c r="J157"/>
  <c r="BK149"/>
  <c r="BK145"/>
  <c r="BK137"/>
  <c r="J133"/>
  <c r="J127"/>
  <c r="J121"/>
  <c i="2" r="J32"/>
  <c i="3" r="F37"/>
  <c r="BK189"/>
  <c r="BK183"/>
  <c r="J179"/>
  <c r="BK173"/>
  <c r="BK167"/>
  <c r="J161"/>
  <c r="BK155"/>
  <c r="J151"/>
  <c r="J145"/>
  <c r="BK139"/>
  <c r="BK131"/>
  <c r="J123"/>
  <c i="2" r="J31"/>
  <c r="F33"/>
  <c i="3" r="F34"/>
  <c i="1" r="AS94"/>
  <c i="3" r="F36"/>
  <c r="J189"/>
  <c r="BK181"/>
  <c r="J177"/>
  <c r="J171"/>
  <c r="J167"/>
  <c r="BK161"/>
  <c r="BK153"/>
  <c r="BK147"/>
  <c r="J143"/>
  <c r="BK135"/>
  <c r="BK129"/>
  <c r="BK121"/>
  <c i="2" r="F35"/>
  <c i="3" r="F35"/>
  <c r="J191"/>
  <c r="J185"/>
  <c r="BK177"/>
  <c r="BK169"/>
  <c r="J165"/>
  <c r="J159"/>
  <c r="BK151"/>
  <c r="BK143"/>
  <c r="J139"/>
  <c r="J135"/>
  <c r="J129"/>
  <c r="BK125"/>
  <c r="J119"/>
  <c l="1" r="BK118"/>
  <c r="J118"/>
  <c r="J97"/>
  <c r="P118"/>
  <c r="P117"/>
  <c i="1" r="AU96"/>
  <c i="3" r="R118"/>
  <c r="R117"/>
  <c r="T118"/>
  <c r="T117"/>
  <c r="E85"/>
  <c r="J89"/>
  <c r="F92"/>
  <c r="BE119"/>
  <c r="BE121"/>
  <c r="BE123"/>
  <c r="BE125"/>
  <c r="BE127"/>
  <c r="BE129"/>
  <c r="BE131"/>
  <c r="BE133"/>
  <c r="BE135"/>
  <c r="BE137"/>
  <c r="BE139"/>
  <c r="BE141"/>
  <c r="BE143"/>
  <c r="BE145"/>
  <c r="BE147"/>
  <c r="BE149"/>
  <c r="BE151"/>
  <c r="BE153"/>
  <c r="BE155"/>
  <c r="BE157"/>
  <c r="BE159"/>
  <c r="BE161"/>
  <c r="BE163"/>
  <c r="BE165"/>
  <c r="BE167"/>
  <c r="BE169"/>
  <c r="BE171"/>
  <c r="BE173"/>
  <c r="BE175"/>
  <c r="BE177"/>
  <c r="BE179"/>
  <c r="BE181"/>
  <c r="BE183"/>
  <c r="BE185"/>
  <c r="BE187"/>
  <c r="BE189"/>
  <c r="BE191"/>
  <c r="BE193"/>
  <c r="BE195"/>
  <c r="BE197"/>
  <c r="BE199"/>
  <c r="BE201"/>
  <c r="BE203"/>
  <c i="1" r="AW96"/>
  <c r="BA96"/>
  <c r="BB96"/>
  <c r="BC96"/>
  <c r="BD96"/>
  <c r="AZ95"/>
  <c r="BC95"/>
  <c r="BB95"/>
  <c i="2" r="J87"/>
  <c r="F90"/>
  <c i="1" r="AW95"/>
  <c r="AV95"/>
  <c r="BA95"/>
  <c r="BD95"/>
  <c r="BC94"/>
  <c r="AY94"/>
  <c r="AU94"/>
  <c i="2" r="J28"/>
  <c i="1" r="BD94"/>
  <c r="W33"/>
  <c r="BA94"/>
  <c r="AW94"/>
  <c r="AK30"/>
  <c r="BB94"/>
  <c r="AX94"/>
  <c i="3" l="1" r="BK117"/>
  <c r="J117"/>
  <c i="1" r="AG95"/>
  <c i="2" r="J37"/>
  <c i="3" r="J30"/>
  <c i="1" r="AG96"/>
  <c r="AG94"/>
  <c r="AT95"/>
  <c i="3" r="F33"/>
  <c i="1" r="AZ96"/>
  <c r="AZ94"/>
  <c r="W29"/>
  <c r="W30"/>
  <c r="W32"/>
  <c i="3" r="J33"/>
  <c i="1" r="AV96"/>
  <c r="AT96"/>
  <c r="AN96"/>
  <c r="W31"/>
  <c i="3" l="1" r="J96"/>
  <c r="J39"/>
  <c i="1" r="AN95"/>
  <c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<sst xmlns="http://schemas.openxmlformats.org/spreadsheetml/2006/main">
  <si>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</si>
  <si>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</si>
  <si>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</si>
  <si>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</si>
  <si>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</si>
  <si>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{9181ef1b-7abe-412b-922e-b7dedca86d85}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</si>
  <si>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</si>
  <si>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</si>
  <si>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</si>
  <si>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</si>
  <si>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</si>
  <si>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</si>
  <si>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</si>
  <si>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</si>
  <si>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XXXXXXXX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</si>
  <si>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</si>
  <si>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</si>
  <si>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Provádění revizí elektrických zařízení OŘ HK 2024 (SEE, SPS, SMT)</t>
  </si>
  <si>
    <t>KSO:</t>
  </si>
  <si>
    <t>CC-CZ:</t>
  </si>
  <si>
    <t>Místo:</t>
  </si>
  <si>
    <t xml:space="preserve"> </t>
  </si>
  <si>
    <t>Datum:</t>
  </si>
  <si>
    <t>26. 10. 2023</t>
  </si>
  <si>
    <t>Zadavatel:</t>
  </si>
  <si>
    <t>IČ:</t>
  </si>
  <si>
    <t>70994234</t>
  </si>
  <si>
    <t xml:space="preserve">Správa železnic, s.o. OŘ Hradec Králové </t>
  </si>
  <si>
    <t>DIČ:</t>
  </si>
  <si>
    <t>CZ70994234</t>
  </si>
  <si>
    <t>Uchazeč:</t>
  </si>
  <si>
    <t>Vyplň údaj</t>
  </si>
  <si>
    <t>Projektant:</t>
  </si>
  <si>
    <t>Jiří Feltl</t>
  </si>
  <si>
    <t>True</t>
  </si>
  <si>
    <t>Zpracovatel:</t>
  </si>
  <si>
    <t>Petr Vodička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</si>
  <si>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</si>
  <si>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</si>
  <si>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</si>
  <si>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</si>
  <si>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</si>
  <si>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</si>
  <si>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</si>
  <si>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</si>
  <si>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</si>
  <si>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</si>
  <si>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</si>
  <si>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</si>
  <si>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</si>
  <si>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</si>
  <si>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</si>
  <si>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</si>
  <si>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</si>
  <si>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</si>
  <si>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</si>
  <si>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</si>
  <si>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</si>
  <si>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</si>
  <si>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</si>
  <si>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</si>
  <si>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</si>
  <si>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</si>
  <si>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</si>
  <si>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</si>
  <si>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</si>
  <si>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</si>
  <si>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</si>
  <si>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</si>
  <si>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</si>
  <si>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</si>
  <si>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</si>
  <si>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</si>
  <si>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</si>
  <si>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</si>
  <si>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</si>
  <si>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</si>
  <si>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</si>
  <si>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</si>
  <si>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</si>
  <si>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</si>
  <si>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</si>
  <si>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</si>
  <si>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</si>
  <si>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</si>
  <si>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R01</t>
  </si>
  <si>
    <t>Infrastruktura</t>
  </si>
  <si>
    <t>{15815f27-1ea2-4b32-bbab-60827bcc691b}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</si>
  <si>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</si>
  <si>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</si>
  <si>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</si>
  <si>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</si>
  <si>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</si>
  <si>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</si>
  <si>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</si>
  <si>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</si>
  <si>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</si>
  <si>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</si>
  <si>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</si>
  <si>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</si>
  <si>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</si>
  <si>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</si>
  <si>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</si>
  <si>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</si>
  <si>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</si>
  <si>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</si>
  <si>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</si>
  <si>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</si>
  <si>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</si>
  <si>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</si>
  <si>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</si>
  <si>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</si>
  <si>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</si>
  <si>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Objekt:</t>
  </si>
  <si>
    <t>R01 - Infrastruktura</t>
  </si>
  <si>
    <t>K</t>
  </si>
  <si>
    <t>7499252532</t>
  </si>
  <si>
    <t>Vyhotovení pravidelné revizní zprávy pro venkovní rozvody NN, VN doba provedení do 5 hod</t>
  </si>
  <si>
    <t>kus</t>
  </si>
  <si>
    <t>Sborník UOŽI 01 2023</t>
  </si>
  <si>
    <t>512</t>
  </si>
  <si>
    <t>-394686391</t>
  </si>
  <si>
    <t>PP</t>
  </si>
  <si>
    <t>Vyhotovení pravidelné revizní zprávy pro venkovní rozvody NN, VN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</si>
  <si>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7499252534</t>
  </si>
  <si>
    <t>Vyhotovení pravidelné revizní zprávy pro venkovní rozvody NN, VN doba provedení do 10 hod</t>
  </si>
  <si>
    <t>-1337402382</t>
  </si>
  <si>
    <t>Vyhotovení pravidelné revizní zprávy pro venkovní rozvody NN, VN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</si>
  <si>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3</t>
  </si>
  <si>
    <t>7499252548</t>
  </si>
  <si>
    <t>Vyhotovení pravidelné revizní zprávy pro venkovní osvětlení doba provedení do 10 hod</t>
  </si>
  <si>
    <t>1603144092</t>
  </si>
  <si>
    <t>Vyhotovení pravidelné revizní zprávy pro venkovní osvětlení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</si>
  <si>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7499252550</t>
  </si>
  <si>
    <t>Vyhotovení pravidelné revizní zprávy pro venkovní osvětlení doba provedení do 15 hod</t>
  </si>
  <si>
    <t>-246336613</t>
  </si>
  <si>
    <t>Vyhotovení pravidelné revizní zprávy pro venkovní osvětlení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</si>
  <si>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5</t>
  </si>
  <si>
    <t>7499252552</t>
  </si>
  <si>
    <t>Vyhotovení pravidelné revizní zprávy pro venkovní osvětlení doba provedení do 20 hod</t>
  </si>
  <si>
    <t>-1165677655</t>
  </si>
  <si>
    <t>Vyhotovení pravidelné revizní zprávy pro venkovní osvětlení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</si>
  <si>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6</t>
  </si>
  <si>
    <t>7499252554</t>
  </si>
  <si>
    <t>Vyhotovení pravidelné revizní zprávy pro venkovní osvětlení doba provedení do 25 hod</t>
  </si>
  <si>
    <t>1080977737</t>
  </si>
  <si>
    <t>Vyhotovení pravidelné revizní zprávy pro venkovní osvětlení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</si>
  <si>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7</t>
  </si>
  <si>
    <t>7499252556</t>
  </si>
  <si>
    <t>Vyhotovení pravidelné revizní zprávy pro venkovní osvětlení doba provedení do 30 hod</t>
  </si>
  <si>
    <t>-906578471</t>
  </si>
  <si>
    <t>Vyhotovení pravidelné revizní zprávy pro venkovní osvětlení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</si>
  <si>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8</t>
  </si>
  <si>
    <t>7499252564</t>
  </si>
  <si>
    <t>Vyhotovení pravidelné revizní zprávy pro vnitřní instalace doba provedení do 5 hod</t>
  </si>
  <si>
    <t>2079286040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</si>
  <si>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</si>
  <si>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9</t>
  </si>
  <si>
    <t>7499252566</t>
  </si>
  <si>
    <t>Vyhotovení pravidelné revizní zprávy pro vnitřní instalace doba provedení do 10 hod</t>
  </si>
  <si>
    <t>1503288145</t>
  </si>
  <si>
    <t>Vyhotovení pravidelné revizní zprávy pro vnitřní instalace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</si>
  <si>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10</t>
  </si>
  <si>
    <t>7499252568</t>
  </si>
  <si>
    <t>Vyhotovení pravidelné revizní zprávy pro vnitřní instalace doba provedení do 15 hod</t>
  </si>
  <si>
    <t>173658052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</si>
  <si>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</si>
  <si>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11</t>
  </si>
  <si>
    <t>7499252570</t>
  </si>
  <si>
    <t>Vyhotovení pravidelné revizní zprávy pro vnitřní instalace doba provedení do 20 hod</t>
  </si>
  <si>
    <t>-548151749</t>
  </si>
  <si>
    <t>Vyhotovení pravidelné revizní zprávy pro vnitřní instalace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</si>
  <si>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12</t>
  </si>
  <si>
    <t>7499252572</t>
  </si>
  <si>
    <t>Vyhotovení pravidelné revizní zprávy pro vnitřní instalace doba provedení do 25 hod</t>
  </si>
  <si>
    <t>1531759788</t>
  </si>
  <si>
    <t>Vyhotovení pravidelné revizní zprávy pro vnitřní instalace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</si>
  <si>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13</t>
  </si>
  <si>
    <t>7499252574</t>
  </si>
  <si>
    <t>Vyhotovení pravidelné revizní zprávy pro vnitřní instalace doba provedení do 30 hod</t>
  </si>
  <si>
    <t>-193915923</t>
  </si>
  <si>
    <t>Vyhotovení pravidelné revizní zprávy pro vnitřní instalace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</si>
  <si>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14</t>
  </si>
  <si>
    <t>7499252590</t>
  </si>
  <si>
    <t>Vyhotovení pravidelné revizní zprávy pro hromosvody doba provedení do 5 hod</t>
  </si>
  <si>
    <t>1972221518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</si>
  <si>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</si>
  <si>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7499252592</t>
  </si>
  <si>
    <t>Vyhotovení pravidelné revizní zprávy pro hromosvody doba provedení do 10 hod</t>
  </si>
  <si>
    <t>1435744507</t>
  </si>
  <si>
    <t>Vyhotovení pravidelné revizní zprávy pro hromosvody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</si>
  <si>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16</t>
  </si>
  <si>
    <t>7499252624</t>
  </si>
  <si>
    <t>Vyhotovení pravidelné revizní zprávy pro DOÚO, DŘT, ÚDŘ, DDTS</t>
  </si>
  <si>
    <t>hod</t>
  </si>
  <si>
    <t>1637596204</t>
  </si>
  <si>
    <t>Vyhotovení pravidelné revizní zprávy pro DOÚO, DŘT, ÚDŘ, DDTS - celková prohlídka zařízení včetně měření, zkoušek zařízení tohoto provozního souboru nebo stavebního objektu revizním technikem na zařízení podle požadavku ČSN, včetně hodnocení a vyhotovení celkové revizní zprávy</t>
  </si>
  <si>
    <t>17</t>
  </si>
  <si>
    <t>7499252628</t>
  </si>
  <si>
    <t>Vyhotovení pravidelné revizní zprávy pro jednotlivé technologie trakční vedení RDTV</t>
  </si>
  <si>
    <t>km</t>
  </si>
  <si>
    <t>-629355869</t>
  </si>
  <si>
    <t>Vyhotovení pravidelné revizní zprávy pro jednotlivé technologie trakční vedení RDTV - celková prohlídka zařízení včetně měření, zkoušek zařízení tohoto provozního souboru nebo stavebního objektu revizním technikem na zařízení podle požadavku ČSN, včetně hodnocení a vyhotovení celkové revizní zprávy</t>
  </si>
  <si>
    <t>18</t>
  </si>
  <si>
    <t>7499252630</t>
  </si>
  <si>
    <t>Vyhotovení pravidelné revizní zprávy pro jednotlivé technologie napájecí a zpětné vedení TV</t>
  </si>
  <si>
    <t>1808576252</t>
  </si>
  <si>
    <t>Vyhotovení pravidelné revizní zprávy pro jednotlivé technologie napájecí a zpětné vedení TV - celková prohlídka zařízení včetně měření, zkoušek zařízení tohoto provozního souboru nebo stavebního objektu revizním technikem na zařízení podle požadavku ČSN, včetně hodnocení a vyhotovení celkové revizní zprávy, objekt</t>
  </si>
  <si>
    <t>19</t>
  </si>
  <si>
    <t>7499252634</t>
  </si>
  <si>
    <t>Vyhotovení pravidelné revizní zprávy pro jednotlivé technologie napájecí stanici (stejnosměrnou) - celek bez R110 kV</t>
  </si>
  <si>
    <t>-1879428254</t>
  </si>
  <si>
    <t>Vyhotovení pravidelné revizní zprávy pro jednotlivé technologie napájecí stanici (stejnosměrnou) - celek bez R110 kV - celková prohlídka zařízení včetně měření, zkoušek zařízení tohoto provozního souboru nebo stavebního objektu revizním technikem na zařízení podle požadavku ČSN, včetně hodnocení a vyhotovení celkové revizní zprávy</t>
  </si>
  <si>
    <t>20</t>
  </si>
  <si>
    <t>7499252636</t>
  </si>
  <si>
    <t>Vyhotovení pravidelné revizní zprávy pro jednotlivé technologie rozvodnu 110 kV</t>
  </si>
  <si>
    <t>2027175316</t>
  </si>
  <si>
    <t>Vyhotovení pravidelné revizní zprávy pro jednotlivé technologie rozvodnu 110 kV - celková prohlídka zařízení včetně měření, zkoušek zařízení tohoto provozního souboru nebo stavebního objektu revizním technikem na zařízení podle požadavku ČSN, včetně hodnocení a vyhotovení celkové revizní zprávy</t>
  </si>
  <si>
    <t>7499252656</t>
  </si>
  <si>
    <t>Vyhotovení pravidelné revizní zprávy pro jednotlivé technologie stanici EPZ do 3 vývodů</t>
  </si>
  <si>
    <t>-816457059</t>
  </si>
  <si>
    <t>Vyhotovení pravidelné revizní zprávy pro jednotlivé technologie stanici EPZ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</si>
  <si>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22</t>
  </si>
  <si>
    <t>7499252666</t>
  </si>
  <si>
    <t>Vyhotovení pravidelné revizní zprávy pro jednotlivé technologie trafostanici VN stožárovou, sloupovou včetně NN</t>
  </si>
  <si>
    <t>-1042711739</t>
  </si>
  <si>
    <t>Vyhotovení pravidelné revizní zprávy pro jednotlivé technologie trafostanici VN stožárovou, sloupovou včetně NN - celková prohlídka zařízení včetně měření, zkoušek zařízení tohoto provozního souboru nebo stavebního objektu revizním technikem na zařízení podle požadavku ČSN, včetně hodnocení a vyhotovení celkové revizní zprávy</t>
  </si>
  <si>
    <t>23</t>
  </si>
  <si>
    <t>7499252668</t>
  </si>
  <si>
    <t>Vyhotovení pravidelné revizní zprávy pro jednotlivé technologie trafostanici VN zděnou do 3 vývodů</t>
  </si>
  <si>
    <t>1879994633</t>
  </si>
  <si>
    <t>Vyhotovení pravidelné revizní zprávy pro jednotlivé technologie trafostanici VN zděnou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</si>
  <si>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24</t>
  </si>
  <si>
    <t>7499252670</t>
  </si>
  <si>
    <t>Vyhotovení pravidelné revizní zprávy pro jednotlivé technologie trafostanici VN zděnou přes 3 vývody</t>
  </si>
  <si>
    <t>337677288</t>
  </si>
  <si>
    <t>Vyhotovení pravidelné revizní zprávy pro jednotlivé technologie trafostanici VN zděnou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</si>
  <si>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25</t>
  </si>
  <si>
    <t>7499252674</t>
  </si>
  <si>
    <t>Vyhotovení pravidelné revizní zprávy pro jednotlivé technologie rozvodnu NN (v trafostanici nebo samostatný objekt)</t>
  </si>
  <si>
    <t>-197567480</t>
  </si>
  <si>
    <t>Vyhotovení pravidelné revizní zprávy pro jednotlivé technologie rozvodnu NN (v trafostanici nebo samostatný objekt) - celková prohlídka zařízení včetně měření, zkoušek zařízení tohoto provozního souboru nebo stavebního objektu revizním technikem na zařízení podle požadavku ČSN, včetně hodnocení a vyhotovení celkové revizní zprávy</t>
  </si>
  <si>
    <t>26</t>
  </si>
  <si>
    <t>7499252678</t>
  </si>
  <si>
    <t>Vyhotovení pravidelné revizní zprávy pro jednotlivé technologie EOV do 5 výhybek</t>
  </si>
  <si>
    <t>1484796043</t>
  </si>
  <si>
    <t>Vyhotovení pravidelné revizní zprávy pro jednotlivé technologie EOV do 5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</si>
  <si>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27</t>
  </si>
  <si>
    <t>7499252680</t>
  </si>
  <si>
    <t>Vyhotovení pravidelné revizní zprávy pro jednotlivé technologie EOV do 20 výhybek</t>
  </si>
  <si>
    <t>1065358461</t>
  </si>
  <si>
    <t>Vyhotovení pravidelné revizní zprávy pro jednotlivé technologie EOV do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</si>
  <si>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28</t>
  </si>
  <si>
    <t>7499252682</t>
  </si>
  <si>
    <t>Vyhotovení pravidelné revizní zprávy pro jednotlivé technologie EOV nad 20 výhybek</t>
  </si>
  <si>
    <t>870832618</t>
  </si>
  <si>
    <t>Vyhotovení pravidelné revizní zprávy pro jednotlivé technologie EOV nad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</si>
  <si>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29</t>
  </si>
  <si>
    <t>7499252686</t>
  </si>
  <si>
    <t>Vyhotovení pravidelné revizní zprávy pro jednotlivé technologie přípojku NN</t>
  </si>
  <si>
    <t>-1143584924</t>
  </si>
  <si>
    <t>Vyhotovení pravidelné revizní zprávy pro jednotlivé technologie přípojku NN - celková prohlídka zařízení včetně měření, zkoušek zařízení tohoto provozního souboru nebo stavebního objektu revizním technikem na zařízení podle požadavku ČSN, včetně hodnocení a vyhotovení celkové revizní zprávy</t>
  </si>
  <si>
    <t>30</t>
  </si>
  <si>
    <t>7499252688</t>
  </si>
  <si>
    <t>Vyhotovení pravidelné revizní zprávy pro jednotlivé technologie náhradní proudový zdroj</t>
  </si>
  <si>
    <t>1779886313</t>
  </si>
  <si>
    <t>Vyhotovení pravidelné revizní zprávy pro jednotlivé technologie náhradní proudový zdroj - celková prohlídka zařízení včetně měření, zkoušek zařízení tohoto provozního souboru nebo stavebního objektu revizním technikem na zařízení podle požadavku ČSN, včetně hodnocení a vyhotovení celkové revizní zprávy</t>
  </si>
  <si>
    <t>31</t>
  </si>
  <si>
    <t>7499252736</t>
  </si>
  <si>
    <t>Vyhotovení pravidelné revizní zprávy pro jednotlivé technologie STS 6 kV do 3 vývodů</t>
  </si>
  <si>
    <t>627600280</t>
  </si>
  <si>
    <t>Vyhotovení pravidelné revizní zprávy pro jednotlivé technologie STS 6 kV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</si>
  <si>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32</t>
  </si>
  <si>
    <t>7499252740</t>
  </si>
  <si>
    <t>Vyhotovení pravidelné revizní zprávy pro jednotlivé technologie TTS 6 kV</t>
  </si>
  <si>
    <t>1840859085</t>
  </si>
  <si>
    <t>Vyhotovení pravidelné revizní zprávy pro jednotlivé technologie TTS 6 kV - celková prohlídka zařízení včetně měření, zkoušek zařízení tohoto provozního souboru nebo stavebního objektu revizním technikem na zařízení podle požadavku ČSN, včetně hodnocení a vyhotovení celkové revizní zprávy</t>
  </si>
  <si>
    <t>33</t>
  </si>
  <si>
    <t>7499252744</t>
  </si>
  <si>
    <t>Vyhotovení pravidelné revizní zprávy pro jednotlivé technologie pracovní stroj výkonu do 1,5 kW</t>
  </si>
  <si>
    <t>1421193065</t>
  </si>
  <si>
    <t>Vyhotovení pravidelné revizní zprávy pro jednotlivé technologie pracovní stroj výkonu do 1,5 kW - celková prohlídka zařízení včetně měření, zkoušek zařízení tohoto provozního souboru nebo stavebního objektu revizním technikem na zařízení podle požadavku ČSN, včetně hodnocení a vyhotovení celkové revizní zprávy</t>
  </si>
  <si>
    <t>34</t>
  </si>
  <si>
    <t>7499252746</t>
  </si>
  <si>
    <t>Vyhotovení pravidelné revizní zprávy pro jednotlivé technologie pracovní stroj výkonu do 3 kW</t>
  </si>
  <si>
    <t>1533843464</t>
  </si>
  <si>
    <t>Vyhotovení pravidelné revizní zprávy pro jednotlivé technologie pracovní stroj výkonu do 3 kW - celková prohlídka zařízení včetně měření, zkoušek zařízení tohoto provozního souboru nebo stavebního objektu revizním technikem na zařízení podle požadavku ČSN, včetně hodnocení a vyhotovení celkové revizní zprávy</t>
  </si>
  <si>
    <t>35</t>
  </si>
  <si>
    <t>7499252748</t>
  </si>
  <si>
    <t>Vyhotovení pravidelné revizní zprávy pro jednotlivé technologie pracovní stroj výkonu přes 3 kW</t>
  </si>
  <si>
    <t>-1296091571</t>
  </si>
  <si>
    <t>Vyhotovení pravidelné revizní zprávy pro jednotlivé technologie pracovní stroj výkonu přes 3 kW - celková prohlídka zařízení včetně měření, zkoušek zařízení tohoto provozního souboru nebo stavebního objektu revizním technikem na zařízení podle požadavku ČSN, včetně hodnocení a vyhotovení celkové revizní zprávy</t>
  </si>
  <si>
    <t>36</t>
  </si>
  <si>
    <t>7499253510</t>
  </si>
  <si>
    <t>Provedení prohlídky a zkoušky v provozu (§ 48) transformovny stožárové, sloupové do 1000 kVA</t>
  </si>
  <si>
    <t>1113528732</t>
  </si>
  <si>
    <t>Provedení prohlídky a zkoušky v provozu (§ 48) transformovny stožárové, sloupové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</si>
  <si>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37</t>
  </si>
  <si>
    <t>7499253520</t>
  </si>
  <si>
    <t>Provedení prohlídky a zkoušky v provozu (§ 48) transformovny zděné, BTS, betonové do 1000 kVA</t>
  </si>
  <si>
    <t>2079914027</t>
  </si>
  <si>
    <t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</si>
  <si>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38</t>
  </si>
  <si>
    <t>7499253522</t>
  </si>
  <si>
    <t>Provedení prohlídky a zkoušky v provozu (§ 48) transformovny zděné, BTS, betonové přes 1000 kVA</t>
  </si>
  <si>
    <t>-1328543275</t>
  </si>
  <si>
    <t>Provedení prohlídky a zkoušky v provozu (§ 48) transformovny zděné, BTS, betonové přes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</si>
  <si>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39</t>
  </si>
  <si>
    <t>7499253542</t>
  </si>
  <si>
    <t>Provedení prohlídky a zkoušky v provozu (§ 48) transformovny trakční napájecí stanice bez rozvodny</t>
  </si>
  <si>
    <t>927279037</t>
  </si>
  <si>
    <t>Provedení prohlídky a zkoušky v provozu (§ 48) transformovny trakční napájecí stanice bez rozvodny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</si>
  <si>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40</t>
  </si>
  <si>
    <t>7499253552</t>
  </si>
  <si>
    <t>Provedení prohlídky a zkoušky v provozu (§ 48) transformovny trakční spínací stanice jedno vyp</t>
  </si>
  <si>
    <t>-1702181822</t>
  </si>
  <si>
    <t>Provedení prohlídky a zkoušky v provozu (§ 48) transformovny trakční spínací stanice jedno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</si>
  <si>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41</t>
  </si>
  <si>
    <t>7499253560</t>
  </si>
  <si>
    <t>Provedení prohlídky a zkoušky v provozu (§ 48) transformovny transformovny 6 kV TTS</t>
  </si>
  <si>
    <t>-765168034</t>
  </si>
  <si>
    <t>Provedení prohlídky a zkoušky v provozu (§ 48) transformovny transformovny 6 kV TTS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</si>
  <si>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42</t>
  </si>
  <si>
    <t>7499253562</t>
  </si>
  <si>
    <t>Provedení prohlídky a zkoušky v provozu (§ 48) transformovny transformovny staniční 6 kV</t>
  </si>
  <si>
    <t>-796512700</t>
  </si>
  <si>
    <t>Provedení prohlídky a zkoušky v provozu (§ 48) transformovny transformovny staniční 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</si>
  <si>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43</t>
  </si>
  <si>
    <t>7499253572</t>
  </si>
  <si>
    <t>Provedení prohlídky a zkoušky v provozu (§ 48) transformovny Dak</t>
  </si>
  <si>
    <t>1131778059</t>
  </si>
  <si>
    <t>Provedení prohlídky a zkoušky v provozu (§ 48) transformovny Dak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</si>
</sst>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9" xfId="0" applyFont="1" applyBorder="1" applyAlignment="1" applyProtection="1"/>
    <xf numFmtId="0" fontId="7" fillId="0" borderId="20" xfId="0" applyFont="1" applyBorder="1" applyAlignment="1" applyProtection="1"/>
    <xf numFmtId="166" fontId="7" fillId="0" borderId="20" xfId="0" applyNumberFormat="1" applyFont="1" applyBorder="1" applyAlignment="1" applyProtection="1"/>
    <xf numFmtId="166" fontId="7" fillId="0" borderId="21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41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42</v>
      </c>
      <c r="E29" s="43"/>
      <c r="F29" s="28" t="s">
        <v>43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44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45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46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47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52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53</v>
      </c>
      <c r="AI60" s="38"/>
      <c r="AJ60" s="38"/>
      <c r="AK60" s="38"/>
      <c r="AL60" s="38"/>
      <c r="AM60" s="60" t="s">
        <v>54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55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56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53</v>
      </c>
      <c r="AI75" s="38"/>
      <c r="AJ75" s="38"/>
      <c r="AK75" s="38"/>
      <c r="AL75" s="38"/>
      <c r="AM75" s="60" t="s">
        <v>54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XXXXXXXX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Provádění revizí elektrických zařízení OŘ HK 2024 (SEE, SPS, SMT)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26. 10. 2023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Správa železnic, s.o. OŘ Hradec Králové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>Jiří Feltl</v>
      </c>
      <c r="AN89" s="67"/>
      <c r="AO89" s="67"/>
      <c r="AP89" s="67"/>
      <c r="AQ89" s="36"/>
      <c r="AR89" s="40"/>
      <c r="AS89" s="77" t="s">
        <v>58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35</v>
      </c>
      <c r="AJ90" s="36"/>
      <c r="AK90" s="36"/>
      <c r="AL90" s="36"/>
      <c r="AM90" s="76" t="str">
        <f>IF(E20="","",E20)</f>
        <v>Petr Vodička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59</v>
      </c>
      <c r="D92" s="90"/>
      <c r="E92" s="90"/>
      <c r="F92" s="90"/>
      <c r="G92" s="90"/>
      <c r="H92" s="91"/>
      <c r="I92" s="92" t="s">
        <v>60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61</v>
      </c>
      <c r="AH92" s="90"/>
      <c r="AI92" s="90"/>
      <c r="AJ92" s="90"/>
      <c r="AK92" s="90"/>
      <c r="AL92" s="90"/>
      <c r="AM92" s="90"/>
      <c r="AN92" s="92" t="s">
        <v>62</v>
      </c>
      <c r="AO92" s="90"/>
      <c r="AP92" s="94"/>
      <c r="AQ92" s="95" t="s">
        <v>63</v>
      </c>
      <c r="AR92" s="40"/>
      <c r="AS92" s="96" t="s">
        <v>64</v>
      </c>
      <c r="AT92" s="97" t="s">
        <v>65</v>
      </c>
      <c r="AU92" s="97" t="s">
        <v>66</v>
      </c>
      <c r="AV92" s="97" t="s">
        <v>67</v>
      </c>
      <c r="AW92" s="97" t="s">
        <v>68</v>
      </c>
      <c r="AX92" s="97" t="s">
        <v>69</v>
      </c>
      <c r="AY92" s="97" t="s">
        <v>70</v>
      </c>
      <c r="AZ92" s="97" t="s">
        <v>71</v>
      </c>
      <c r="BA92" s="97" t="s">
        <v>72</v>
      </c>
      <c r="BB92" s="97" t="s">
        <v>73</v>
      </c>
      <c r="BC92" s="97" t="s">
        <v>74</v>
      </c>
      <c r="BD92" s="98" t="s">
        <v>75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76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ROUND(SUM(AG95:AG96),2)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ROUND(SUM(AS95:AS96),2)</f>
        <v>0</v>
      </c>
      <c r="AT94" s="110">
        <f>ROUND(SUM(AV94:AW94),2)</f>
        <v>0</v>
      </c>
      <c r="AU94" s="111">
        <f>ROUND(SUM(AU95:AU96),5)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ROUND(SUM(AZ95:AZ96),2)</f>
        <v>0</v>
      </c>
      <c r="BA94" s="110">
        <f>ROUND(SUM(BA95:BA96),2)</f>
        <v>0</v>
      </c>
      <c r="BB94" s="110">
        <f>ROUND(SUM(BB95:BB96),2)</f>
        <v>0</v>
      </c>
      <c r="BC94" s="110">
        <f>ROUND(SUM(BC95:BC96),2)</f>
        <v>0</v>
      </c>
      <c r="BD94" s="112">
        <f>ROUND(SUM(BD95:BD96),2)</f>
        <v>0</v>
      </c>
      <c r="BE94" s="6"/>
      <c r="BS94" s="113" t="s">
        <v>77</v>
      </c>
      <c r="BT94" s="113" t="s">
        <v>78</v>
      </c>
      <c r="BV94" s="113" t="s">
        <v>79</v>
      </c>
      <c r="BW94" s="113" t="s">
        <v>5</v>
      </c>
      <c r="BX94" s="113" t="s">
        <v>80</v>
      </c>
      <c r="CL94" s="113" t="s">
        <v>1</v>
      </c>
    </row>
    <row r="95" s="7" customFormat="1" ht="24.75" customHeight="1">
      <c r="A95" s="114" t="s">
        <v>81</v>
      </c>
      <c r="B95" s="115"/>
      <c r="C95" s="116"/>
      <c r="D95" s="117" t="s">
        <v>14</v>
      </c>
      <c r="E95" s="117"/>
      <c r="F95" s="117"/>
      <c r="G95" s="117"/>
      <c r="H95" s="117"/>
      <c r="I95" s="118"/>
      <c r="J95" s="117" t="s">
        <v>17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'XXXXXXXX - Provádění revi...'!J28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82</v>
      </c>
      <c r="AR95" s="121"/>
      <c r="AS95" s="122">
        <v>0</v>
      </c>
      <c r="AT95" s="123">
        <f>ROUND(SUM(AV95:AW95),2)</f>
        <v>0</v>
      </c>
      <c r="AU95" s="124">
        <f>'XXXXXXXX - Provádění revi...'!P113</f>
        <v>0</v>
      </c>
      <c r="AV95" s="123">
        <f>'XXXXXXXX - Provádění revi...'!J31</f>
        <v>0</v>
      </c>
      <c r="AW95" s="123">
        <f>'XXXXXXXX - Provádění revi...'!J32</f>
        <v>0</v>
      </c>
      <c r="AX95" s="123">
        <f>'XXXXXXXX - Provádění revi...'!J33</f>
        <v>0</v>
      </c>
      <c r="AY95" s="123">
        <f>'XXXXXXXX - Provádění revi...'!J34</f>
        <v>0</v>
      </c>
      <c r="AZ95" s="123">
        <f>'XXXXXXXX - Provádění revi...'!F31</f>
        <v>0</v>
      </c>
      <c r="BA95" s="123">
        <f>'XXXXXXXX - Provádění revi...'!F32</f>
        <v>0</v>
      </c>
      <c r="BB95" s="123">
        <f>'XXXXXXXX - Provádění revi...'!F33</f>
        <v>0</v>
      </c>
      <c r="BC95" s="123">
        <f>'XXXXXXXX - Provádění revi...'!F34</f>
        <v>0</v>
      </c>
      <c r="BD95" s="125">
        <f>'XXXXXXXX - Provádění revi...'!F35</f>
        <v>0</v>
      </c>
      <c r="BE95" s="7"/>
      <c r="BT95" s="126" t="s">
        <v>83</v>
      </c>
      <c r="BU95" s="126" t="s">
        <v>84</v>
      </c>
      <c r="BV95" s="126" t="s">
        <v>79</v>
      </c>
      <c r="BW95" s="126" t="s">
        <v>5</v>
      </c>
      <c r="BX95" s="126" t="s">
        <v>80</v>
      </c>
      <c r="CL95" s="126" t="s">
        <v>1</v>
      </c>
    </row>
    <row r="96" s="7" customFormat="1" ht="16.5" customHeight="1">
      <c r="A96" s="114" t="s">
        <v>81</v>
      </c>
      <c r="B96" s="115"/>
      <c r="C96" s="116"/>
      <c r="D96" s="117" t="s">
        <v>85</v>
      </c>
      <c r="E96" s="117"/>
      <c r="F96" s="117"/>
      <c r="G96" s="117"/>
      <c r="H96" s="117"/>
      <c r="I96" s="118"/>
      <c r="J96" s="117" t="s">
        <v>86</v>
      </c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9">
        <f>'R01 - Infrastruktura'!J30</f>
        <v>0</v>
      </c>
      <c r="AH96" s="118"/>
      <c r="AI96" s="118"/>
      <c r="AJ96" s="118"/>
      <c r="AK96" s="118"/>
      <c r="AL96" s="118"/>
      <c r="AM96" s="118"/>
      <c r="AN96" s="119">
        <f>SUM(AG96,AT96)</f>
        <v>0</v>
      </c>
      <c r="AO96" s="118"/>
      <c r="AP96" s="118"/>
      <c r="AQ96" s="120" t="s">
        <v>82</v>
      </c>
      <c r="AR96" s="121"/>
      <c r="AS96" s="127">
        <v>0</v>
      </c>
      <c r="AT96" s="128">
        <f>ROUND(SUM(AV96:AW96),2)</f>
        <v>0</v>
      </c>
      <c r="AU96" s="129">
        <f>'R01 - Infrastruktura'!P117</f>
        <v>0</v>
      </c>
      <c r="AV96" s="128">
        <f>'R01 - Infrastruktura'!J33</f>
        <v>0</v>
      </c>
      <c r="AW96" s="128">
        <f>'R01 - Infrastruktura'!J34</f>
        <v>0</v>
      </c>
      <c r="AX96" s="128">
        <f>'R01 - Infrastruktura'!J35</f>
        <v>0</v>
      </c>
      <c r="AY96" s="128">
        <f>'R01 - Infrastruktura'!J36</f>
        <v>0</v>
      </c>
      <c r="AZ96" s="128">
        <f>'R01 - Infrastruktura'!F33</f>
        <v>0</v>
      </c>
      <c r="BA96" s="128">
        <f>'R01 - Infrastruktura'!F34</f>
        <v>0</v>
      </c>
      <c r="BB96" s="128">
        <f>'R01 - Infrastruktura'!F35</f>
        <v>0</v>
      </c>
      <c r="BC96" s="128">
        <f>'R01 - Infrastruktura'!F36</f>
        <v>0</v>
      </c>
      <c r="BD96" s="130">
        <f>'R01 - Infrastruktura'!F37</f>
        <v>0</v>
      </c>
      <c r="BE96" s="7"/>
      <c r="BT96" s="126" t="s">
        <v>83</v>
      </c>
      <c r="BV96" s="126" t="s">
        <v>79</v>
      </c>
      <c r="BW96" s="126" t="s">
        <v>87</v>
      </c>
      <c r="BX96" s="126" t="s">
        <v>5</v>
      </c>
      <c r="CL96" s="126" t="s">
        <v>1</v>
      </c>
      <c r="CM96" s="126" t="s">
        <v>88</v>
      </c>
    </row>
    <row r="9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sheet="1" formatColumns="0" formatRows="0" objects="1" scenarios="1" spinCount="100000" saltValue="uDLn9kASeSSjT//AcxyVZd2K2smAz/o5h+mnkCbNK0G0KKgIdUPq+HfPicFPpXbg+vI6COOGLAWXNrgpJhFGBA==" hashValue="rnJxFluI7hfHc7LVakK2Luz9CU045J2hOMvk4zLyGlASCWymIWAd3mKyec2h2Q85ohRe9cBCt/G54v8SObH1c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XXXXXXXX - Provádění revi...'!C2" display="/"/>
    <hyperlink ref="A96" location="'R01 - Infrastruktur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6"/>
      <c r="AT3" s="13" t="s">
        <v>88</v>
      </c>
    </row>
    <row r="4" s="1" customFormat="1" ht="24.96" customHeight="1">
      <c r="B4" s="16"/>
      <c r="D4" s="133" t="s">
        <v>89</v>
      </c>
      <c r="L4" s="16"/>
      <c r="M4" s="134" t="s">
        <v>10</v>
      </c>
      <c r="AT4" s="13" t="s">
        <v>4</v>
      </c>
    </row>
    <row r="5" s="1" customFormat="1" ht="6.96" customHeight="1">
      <c r="B5" s="16"/>
      <c r="L5" s="16"/>
    </row>
    <row r="6" s="2" customFormat="1" ht="12" customHeight="1">
      <c r="A6" s="34"/>
      <c r="B6" s="40"/>
      <c r="C6" s="34"/>
      <c r="D6" s="135" t="s">
        <v>16</v>
      </c>
      <c r="E6" s="34"/>
      <c r="F6" s="34"/>
      <c r="G6" s="34"/>
      <c r="H6" s="34"/>
      <c r="I6" s="34"/>
      <c r="J6" s="34"/>
      <c r="K6" s="34"/>
      <c r="L6" s="59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30" customHeight="1">
      <c r="A7" s="34"/>
      <c r="B7" s="40"/>
      <c r="C7" s="34"/>
      <c r="D7" s="34"/>
      <c r="E7" s="136" t="s">
        <v>17</v>
      </c>
      <c r="F7" s="34"/>
      <c r="G7" s="34"/>
      <c r="H7" s="34"/>
      <c r="I7" s="34"/>
      <c r="J7" s="34"/>
      <c r="K7" s="34"/>
      <c r="L7" s="59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40"/>
      <c r="C8" s="34"/>
      <c r="D8" s="34"/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40"/>
      <c r="C9" s="34"/>
      <c r="D9" s="135" t="s">
        <v>18</v>
      </c>
      <c r="E9" s="34"/>
      <c r="F9" s="137" t="s">
        <v>1</v>
      </c>
      <c r="G9" s="34"/>
      <c r="H9" s="34"/>
      <c r="I9" s="135" t="s">
        <v>19</v>
      </c>
      <c r="J9" s="137" t="s">
        <v>1</v>
      </c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5" t="s">
        <v>20</v>
      </c>
      <c r="E10" s="34"/>
      <c r="F10" s="137" t="s">
        <v>21</v>
      </c>
      <c r="G10" s="34"/>
      <c r="H10" s="34"/>
      <c r="I10" s="135" t="s">
        <v>22</v>
      </c>
      <c r="J10" s="138" t="str">
        <f>'Rekapitulace zakázky'!AN8</f>
        <v>26. 10. 2023</v>
      </c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5" t="s">
        <v>24</v>
      </c>
      <c r="E12" s="34"/>
      <c r="F12" s="34"/>
      <c r="G12" s="34"/>
      <c r="H12" s="34"/>
      <c r="I12" s="135" t="s">
        <v>25</v>
      </c>
      <c r="J12" s="137" t="s">
        <v>26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40"/>
      <c r="C13" s="34"/>
      <c r="D13" s="34"/>
      <c r="E13" s="137" t="s">
        <v>27</v>
      </c>
      <c r="F13" s="34"/>
      <c r="G13" s="34"/>
      <c r="H13" s="34"/>
      <c r="I13" s="135" t="s">
        <v>28</v>
      </c>
      <c r="J13" s="137" t="s">
        <v>29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40"/>
      <c r="C15" s="34"/>
      <c r="D15" s="135" t="s">
        <v>30</v>
      </c>
      <c r="E15" s="34"/>
      <c r="F15" s="34"/>
      <c r="G15" s="34"/>
      <c r="H15" s="34"/>
      <c r="I15" s="135" t="s">
        <v>25</v>
      </c>
      <c r="J15" s="29" t="str">
        <f>'Rekapitulace zakázky'!AN13</f>
        <v>Vyplň údaj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40"/>
      <c r="C16" s="34"/>
      <c r="D16" s="34"/>
      <c r="E16" s="29" t="str">
        <f>'Rekapitulace zakázky'!E14</f>
        <v>Vyplň údaj</v>
      </c>
      <c r="F16" s="137"/>
      <c r="G16" s="137"/>
      <c r="H16" s="137"/>
      <c r="I16" s="135" t="s">
        <v>28</v>
      </c>
      <c r="J16" s="29" t="str">
        <f>'Rekapitulace zakázky'!AN14</f>
        <v>Vyplň údaj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40"/>
      <c r="C18" s="34"/>
      <c r="D18" s="135" t="s">
        <v>32</v>
      </c>
      <c r="E18" s="34"/>
      <c r="F18" s="34"/>
      <c r="G18" s="34"/>
      <c r="H18" s="34"/>
      <c r="I18" s="135" t="s">
        <v>25</v>
      </c>
      <c r="J18" s="137" t="s">
        <v>1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40"/>
      <c r="C19" s="34"/>
      <c r="D19" s="34"/>
      <c r="E19" s="137" t="s">
        <v>33</v>
      </c>
      <c r="F19" s="34"/>
      <c r="G19" s="34"/>
      <c r="H19" s="34"/>
      <c r="I19" s="135" t="s">
        <v>28</v>
      </c>
      <c r="J19" s="137" t="s">
        <v>1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40"/>
      <c r="C21" s="34"/>
      <c r="D21" s="135" t="s">
        <v>35</v>
      </c>
      <c r="E21" s="34"/>
      <c r="F21" s="34"/>
      <c r="G21" s="34"/>
      <c r="H21" s="34"/>
      <c r="I21" s="135" t="s">
        <v>25</v>
      </c>
      <c r="J21" s="137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40"/>
      <c r="C22" s="34"/>
      <c r="D22" s="34"/>
      <c r="E22" s="137" t="s">
        <v>36</v>
      </c>
      <c r="F22" s="34"/>
      <c r="G22" s="34"/>
      <c r="H22" s="34"/>
      <c r="I22" s="135" t="s">
        <v>28</v>
      </c>
      <c r="J22" s="137" t="s">
        <v>1</v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40"/>
      <c r="C24" s="34"/>
      <c r="D24" s="135" t="s">
        <v>37</v>
      </c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143"/>
      <c r="E27" s="143"/>
      <c r="F27" s="143"/>
      <c r="G27" s="143"/>
      <c r="H27" s="143"/>
      <c r="I27" s="143"/>
      <c r="J27" s="143"/>
      <c r="K27" s="143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40"/>
      <c r="C28" s="34"/>
      <c r="D28" s="144" t="s">
        <v>38</v>
      </c>
      <c r="E28" s="34"/>
      <c r="F28" s="34"/>
      <c r="G28" s="34"/>
      <c r="H28" s="34"/>
      <c r="I28" s="34"/>
      <c r="J28" s="145">
        <f>ROUND(J113, 2)</f>
        <v>0</v>
      </c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3"/>
      <c r="E29" s="143"/>
      <c r="F29" s="143"/>
      <c r="G29" s="143"/>
      <c r="H29" s="143"/>
      <c r="I29" s="143"/>
      <c r="J29" s="143"/>
      <c r="K29" s="143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40"/>
      <c r="C30" s="34"/>
      <c r="D30" s="34"/>
      <c r="E30" s="34"/>
      <c r="F30" s="146" t="s">
        <v>40</v>
      </c>
      <c r="G30" s="34"/>
      <c r="H30" s="34"/>
      <c r="I30" s="146" t="s">
        <v>39</v>
      </c>
      <c r="J30" s="146" t="s">
        <v>41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40"/>
      <c r="C31" s="34"/>
      <c r="D31" s="147" t="s">
        <v>42</v>
      </c>
      <c r="E31" s="135" t="s">
        <v>43</v>
      </c>
      <c r="F31" s="148">
        <f>ROUND((SUM(BE113:BE114)),  2)</f>
        <v>0</v>
      </c>
      <c r="G31" s="34"/>
      <c r="H31" s="34"/>
      <c r="I31" s="149">
        <v>0.20999999999999999</v>
      </c>
      <c r="J31" s="148">
        <f>ROUND(((SUM(BE113:BE114))*I31),  2)</f>
        <v>0</v>
      </c>
      <c r="K31" s="3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135" t="s">
        <v>44</v>
      </c>
      <c r="F32" s="148">
        <f>ROUND((SUM(BF113:BF114)),  2)</f>
        <v>0</v>
      </c>
      <c r="G32" s="34"/>
      <c r="H32" s="34"/>
      <c r="I32" s="149">
        <v>0.14999999999999999</v>
      </c>
      <c r="J32" s="148">
        <f>ROUND(((SUM(BF113:BF114))*I32), 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34"/>
      <c r="E33" s="135" t="s">
        <v>45</v>
      </c>
      <c r="F33" s="148">
        <f>ROUND((SUM(BG113:BG114)),  2)</f>
        <v>0</v>
      </c>
      <c r="G33" s="34"/>
      <c r="H33" s="34"/>
      <c r="I33" s="149">
        <v>0.20999999999999999</v>
      </c>
      <c r="J33" s="148">
        <f>0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5" t="s">
        <v>46</v>
      </c>
      <c r="F34" s="148">
        <f>ROUND((SUM(BH113:BH114)),  2)</f>
        <v>0</v>
      </c>
      <c r="G34" s="34"/>
      <c r="H34" s="34"/>
      <c r="I34" s="149">
        <v>0.14999999999999999</v>
      </c>
      <c r="J34" s="148">
        <f>0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5" t="s">
        <v>47</v>
      </c>
      <c r="F35" s="148">
        <f>ROUND((SUM(BI113:BI114)),  2)</f>
        <v>0</v>
      </c>
      <c r="G35" s="34"/>
      <c r="H35" s="34"/>
      <c r="I35" s="149">
        <v>0</v>
      </c>
      <c r="J35" s="148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40"/>
      <c r="C37" s="150"/>
      <c r="D37" s="151" t="s">
        <v>48</v>
      </c>
      <c r="E37" s="152"/>
      <c r="F37" s="152"/>
      <c r="G37" s="153" t="s">
        <v>49</v>
      </c>
      <c r="H37" s="154" t="s">
        <v>50</v>
      </c>
      <c r="I37" s="152"/>
      <c r="J37" s="155">
        <f>SUM(J28:J35)</f>
        <v>0</v>
      </c>
      <c r="K37" s="156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1" customFormat="1" ht="14.4" customHeight="1">
      <c r="B39" s="16"/>
      <c r="L39" s="16"/>
    </row>
    <row r="40" s="1" customFormat="1" ht="14.4" customHeight="1">
      <c r="B40" s="16"/>
      <c r="L40" s="16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30" customHeight="1">
      <c r="A85" s="34"/>
      <c r="B85" s="35"/>
      <c r="C85" s="36"/>
      <c r="D85" s="36"/>
      <c r="E85" s="72" t="str">
        <f>E7</f>
        <v>Provádění revizí elektrických zařízení OŘ HK 2024 (SEE, SPS, SMT)</v>
      </c>
      <c r="F85" s="36"/>
      <c r="G85" s="36"/>
      <c r="H85" s="36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28" t="s">
        <v>20</v>
      </c>
      <c r="D87" s="36"/>
      <c r="E87" s="36"/>
      <c r="F87" s="23" t="str">
        <f>F10</f>
        <v xml:space="preserve"> </v>
      </c>
      <c r="G87" s="36"/>
      <c r="H87" s="36"/>
      <c r="I87" s="28" t="s">
        <v>22</v>
      </c>
      <c r="J87" s="75" t="str">
        <f>IF(J10="","",J10)</f>
        <v>26. 10. 2023</v>
      </c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5.15" customHeight="1">
      <c r="A89" s="34"/>
      <c r="B89" s="35"/>
      <c r="C89" s="28" t="s">
        <v>24</v>
      </c>
      <c r="D89" s="36"/>
      <c r="E89" s="36"/>
      <c r="F89" s="23" t="str">
        <f>E13</f>
        <v xml:space="preserve">Správa železnic, s.o. OŘ Hradec Králové </v>
      </c>
      <c r="G89" s="36"/>
      <c r="H89" s="36"/>
      <c r="I89" s="28" t="s">
        <v>32</v>
      </c>
      <c r="J89" s="32" t="str">
        <f>E19</f>
        <v>Jiří Feltl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28" t="s">
        <v>30</v>
      </c>
      <c r="D90" s="36"/>
      <c r="E90" s="36"/>
      <c r="F90" s="23" t="str">
        <f>IF(E16="","",E16)</f>
        <v>Vyplň údaj</v>
      </c>
      <c r="G90" s="36"/>
      <c r="H90" s="36"/>
      <c r="I90" s="28" t="s">
        <v>35</v>
      </c>
      <c r="J90" s="32" t="str">
        <f>E22</f>
        <v>Petr Vodička</v>
      </c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9.28" customHeight="1">
      <c r="A92" s="34"/>
      <c r="B92" s="35"/>
      <c r="C92" s="168" t="s">
        <v>91</v>
      </c>
      <c r="D92" s="169"/>
      <c r="E92" s="169"/>
      <c r="F92" s="169"/>
      <c r="G92" s="169"/>
      <c r="H92" s="169"/>
      <c r="I92" s="169"/>
      <c r="J92" s="170" t="s">
        <v>92</v>
      </c>
      <c r="K92" s="169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2.8" customHeight="1">
      <c r="A94" s="34"/>
      <c r="B94" s="35"/>
      <c r="C94" s="171" t="s">
        <v>93</v>
      </c>
      <c r="D94" s="36"/>
      <c r="E94" s="36"/>
      <c r="F94" s="36"/>
      <c r="G94" s="36"/>
      <c r="H94" s="36"/>
      <c r="I94" s="36"/>
      <c r="J94" s="106">
        <f>J113</f>
        <v>0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3" t="s">
        <v>94</v>
      </c>
    </row>
    <row r="95" s="9" customFormat="1" ht="24.96" customHeight="1">
      <c r="A95" s="9"/>
      <c r="B95" s="172"/>
      <c r="C95" s="173"/>
      <c r="D95" s="174" t="s">
        <v>95</v>
      </c>
      <c r="E95" s="175"/>
      <c r="F95" s="175"/>
      <c r="G95" s="175"/>
      <c r="H95" s="175"/>
      <c r="I95" s="175"/>
      <c r="J95" s="176">
        <f>J114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2" customFormat="1" ht="21.84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101" s="2" customFormat="1" ht="6.96" customHeight="1">
      <c r="A101" s="34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24.96" customHeight="1">
      <c r="A102" s="34"/>
      <c r="B102" s="35"/>
      <c r="C102" s="19" t="s">
        <v>96</v>
      </c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12" customHeight="1">
      <c r="A104" s="34"/>
      <c r="B104" s="35"/>
      <c r="C104" s="28" t="s">
        <v>16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30" customHeight="1">
      <c r="A105" s="34"/>
      <c r="B105" s="35"/>
      <c r="C105" s="36"/>
      <c r="D105" s="36"/>
      <c r="E105" s="72" t="str">
        <f>E7</f>
        <v>Provádění revizí elektrických zařízení OŘ HK 2024 (SEE, SPS, SMT)</v>
      </c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20</v>
      </c>
      <c r="D107" s="36"/>
      <c r="E107" s="36"/>
      <c r="F107" s="23" t="str">
        <f>F10</f>
        <v xml:space="preserve"> </v>
      </c>
      <c r="G107" s="36"/>
      <c r="H107" s="36"/>
      <c r="I107" s="28" t="s">
        <v>22</v>
      </c>
      <c r="J107" s="75" t="str">
        <f>IF(J10="","",J10)</f>
        <v>26. 10. 2023</v>
      </c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5.15" customHeight="1">
      <c r="A109" s="34"/>
      <c r="B109" s="35"/>
      <c r="C109" s="28" t="s">
        <v>24</v>
      </c>
      <c r="D109" s="36"/>
      <c r="E109" s="36"/>
      <c r="F109" s="23" t="str">
        <f>E13</f>
        <v xml:space="preserve">Správa železnic, s.o. OŘ Hradec Králové </v>
      </c>
      <c r="G109" s="36"/>
      <c r="H109" s="36"/>
      <c r="I109" s="28" t="s">
        <v>32</v>
      </c>
      <c r="J109" s="32" t="str">
        <f>E19</f>
        <v>Jiří Feltl</v>
      </c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5.15" customHeight="1">
      <c r="A110" s="34"/>
      <c r="B110" s="35"/>
      <c r="C110" s="28" t="s">
        <v>30</v>
      </c>
      <c r="D110" s="36"/>
      <c r="E110" s="36"/>
      <c r="F110" s="23" t="str">
        <f>IF(E16="","",E16)</f>
        <v>Vyplň údaj</v>
      </c>
      <c r="G110" s="36"/>
      <c r="H110" s="36"/>
      <c r="I110" s="28" t="s">
        <v>35</v>
      </c>
      <c r="J110" s="32" t="str">
        <f>E22</f>
        <v>Petr Vodička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0.32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10" customFormat="1" ht="29.28" customHeight="1">
      <c r="A112" s="178"/>
      <c r="B112" s="179"/>
      <c r="C112" s="180" t="s">
        <v>97</v>
      </c>
      <c r="D112" s="181" t="s">
        <v>63</v>
      </c>
      <c r="E112" s="181" t="s">
        <v>59</v>
      </c>
      <c r="F112" s="181" t="s">
        <v>60</v>
      </c>
      <c r="G112" s="181" t="s">
        <v>98</v>
      </c>
      <c r="H112" s="181" t="s">
        <v>99</v>
      </c>
      <c r="I112" s="181" t="s">
        <v>100</v>
      </c>
      <c r="J112" s="181" t="s">
        <v>92</v>
      </c>
      <c r="K112" s="182" t="s">
        <v>101</v>
      </c>
      <c r="L112" s="183"/>
      <c r="M112" s="96" t="s">
        <v>1</v>
      </c>
      <c r="N112" s="97" t="s">
        <v>42</v>
      </c>
      <c r="O112" s="97" t="s">
        <v>102</v>
      </c>
      <c r="P112" s="97" t="s">
        <v>103</v>
      </c>
      <c r="Q112" s="97" t="s">
        <v>104</v>
      </c>
      <c r="R112" s="97" t="s">
        <v>105</v>
      </c>
      <c r="S112" s="97" t="s">
        <v>106</v>
      </c>
      <c r="T112" s="98" t="s">
        <v>107</v>
      </c>
      <c r="U112" s="178"/>
      <c r="V112" s="178"/>
      <c r="W112" s="178"/>
      <c r="X112" s="178"/>
      <c r="Y112" s="178"/>
      <c r="Z112" s="178"/>
      <c r="AA112" s="178"/>
      <c r="AB112" s="178"/>
      <c r="AC112" s="178"/>
      <c r="AD112" s="178"/>
      <c r="AE112" s="178"/>
    </row>
    <row r="113" s="2" customFormat="1" ht="22.8" customHeight="1">
      <c r="A113" s="34"/>
      <c r="B113" s="35"/>
      <c r="C113" s="103" t="s">
        <v>108</v>
      </c>
      <c r="D113" s="36"/>
      <c r="E113" s="36"/>
      <c r="F113" s="36"/>
      <c r="G113" s="36"/>
      <c r="H113" s="36"/>
      <c r="I113" s="36"/>
      <c r="J113" s="184">
        <f>BK113</f>
        <v>0</v>
      </c>
      <c r="K113" s="36"/>
      <c r="L113" s="40"/>
      <c r="M113" s="99"/>
      <c r="N113" s="185"/>
      <c r="O113" s="100"/>
      <c r="P113" s="186">
        <f>P114</f>
        <v>0</v>
      </c>
      <c r="Q113" s="100"/>
      <c r="R113" s="186">
        <f>R114</f>
        <v>0</v>
      </c>
      <c r="S113" s="100"/>
      <c r="T113" s="187">
        <f>T114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77</v>
      </c>
      <c r="AU113" s="13" t="s">
        <v>94</v>
      </c>
      <c r="BK113" s="188">
        <f>BK114</f>
        <v>0</v>
      </c>
    </row>
    <row r="114" s="11" customFormat="1" ht="25.92" customHeight="1">
      <c r="A114" s="11"/>
      <c r="B114" s="189"/>
      <c r="C114" s="190"/>
      <c r="D114" s="191" t="s">
        <v>77</v>
      </c>
      <c r="E114" s="192" t="s">
        <v>109</v>
      </c>
      <c r="F114" s="192" t="s">
        <v>110</v>
      </c>
      <c r="G114" s="190"/>
      <c r="H114" s="190"/>
      <c r="I114" s="193"/>
      <c r="J114" s="194">
        <f>BK114</f>
        <v>0</v>
      </c>
      <c r="K114" s="190"/>
      <c r="L114" s="195"/>
      <c r="M114" s="196"/>
      <c r="N114" s="197"/>
      <c r="O114" s="197"/>
      <c r="P114" s="198">
        <v>0</v>
      </c>
      <c r="Q114" s="197"/>
      <c r="R114" s="198">
        <v>0</v>
      </c>
      <c r="S114" s="197"/>
      <c r="T114" s="199"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200" t="s">
        <v>111</v>
      </c>
      <c r="AT114" s="201" t="s">
        <v>77</v>
      </c>
      <c r="AU114" s="201" t="s">
        <v>78</v>
      </c>
      <c r="AY114" s="200" t="s">
        <v>112</v>
      </c>
      <c r="BK114" s="202">
        <v>0</v>
      </c>
    </row>
    <row r="115" s="2" customFormat="1" ht="6.96" customHeight="1">
      <c r="A115" s="34"/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40"/>
      <c r="M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</sheetData>
  <sheetProtection sheet="1" autoFilter="0" formatColumns="0" formatRows="0" objects="1" scenarios="1" spinCount="100000" saltValue="XP68MQMZAjYw/vlfk/zR37mbJkniO1m9hdY48lEgjk0axkUdibgfqxU+ep0N93XXnNrzzrVJs6VYRcBR3nSXKg==" hashValue="nYFUI2sOgeRHSmtEM4EX/FOnXKquFUJpxyivVPJ6MneS1+jwx1oGrwhMSNXMP1G82xP5uRVHumt3B5mP+W2RTw==" algorithmName="SHA-512" password="CC35"/>
  <autoFilter ref="C112:K114"/>
  <mergeCells count="6">
    <mergeCell ref="E7:H7"/>
    <mergeCell ref="E16:H16"/>
    <mergeCell ref="E25:H25"/>
    <mergeCell ref="E85:H85"/>
    <mergeCell ref="E105:H10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6"/>
      <c r="AT3" s="13" t="s">
        <v>88</v>
      </c>
    </row>
    <row r="4" s="1" customFormat="1" ht="24.96" customHeight="1">
      <c r="B4" s="16"/>
      <c r="D4" s="133" t="s">
        <v>89</v>
      </c>
      <c r="L4" s="16"/>
      <c r="M4" s="134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5" t="s">
        <v>16</v>
      </c>
      <c r="L6" s="16"/>
    </row>
    <row r="7" s="1" customFormat="1" ht="26.25" customHeight="1">
      <c r="B7" s="16"/>
      <c r="E7" s="203" t="str">
        <f>'Rekapitulace zakázky'!K6</f>
        <v>Provádění revizí elektrických zařízení OŘ HK 2024 (SEE, SPS, SMT)</v>
      </c>
      <c r="F7" s="135"/>
      <c r="G7" s="135"/>
      <c r="H7" s="135"/>
      <c r="L7" s="16"/>
    </row>
    <row r="8" s="2" customFormat="1" ht="12" customHeight="1">
      <c r="A8" s="34"/>
      <c r="B8" s="40"/>
      <c r="C8" s="34"/>
      <c r="D8" s="135" t="s">
        <v>113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6" t="s">
        <v>114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5" t="s">
        <v>18</v>
      </c>
      <c r="E11" s="34"/>
      <c r="F11" s="137" t="s">
        <v>1</v>
      </c>
      <c r="G11" s="34"/>
      <c r="H11" s="34"/>
      <c r="I11" s="135" t="s">
        <v>19</v>
      </c>
      <c r="J11" s="137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5" t="s">
        <v>20</v>
      </c>
      <c r="E12" s="34"/>
      <c r="F12" s="137" t="s">
        <v>21</v>
      </c>
      <c r="G12" s="34"/>
      <c r="H12" s="34"/>
      <c r="I12" s="135" t="s">
        <v>22</v>
      </c>
      <c r="J12" s="138" t="str">
        <f>'Rekapitulace zakázky'!AN8</f>
        <v>26. 10. 2023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5" t="s">
        <v>24</v>
      </c>
      <c r="E14" s="34"/>
      <c r="F14" s="34"/>
      <c r="G14" s="34"/>
      <c r="H14" s="34"/>
      <c r="I14" s="135" t="s">
        <v>25</v>
      </c>
      <c r="J14" s="137" t="s">
        <v>26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7" t="s">
        <v>27</v>
      </c>
      <c r="F15" s="34"/>
      <c r="G15" s="34"/>
      <c r="H15" s="34"/>
      <c r="I15" s="135" t="s">
        <v>28</v>
      </c>
      <c r="J15" s="137" t="s">
        <v>29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5" t="s">
        <v>30</v>
      </c>
      <c r="E17" s="34"/>
      <c r="F17" s="34"/>
      <c r="G17" s="34"/>
      <c r="H17" s="34"/>
      <c r="I17" s="135" t="s">
        <v>25</v>
      </c>
      <c r="J17" s="29" t="str">
        <f>'Rekapitulace zakázky'!AN13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37"/>
      <c r="G18" s="137"/>
      <c r="H18" s="137"/>
      <c r="I18" s="135" t="s">
        <v>28</v>
      </c>
      <c r="J18" s="29" t="str">
        <f>'Rekapitulace zakázky'!AN14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5" t="s">
        <v>32</v>
      </c>
      <c r="E20" s="34"/>
      <c r="F20" s="34"/>
      <c r="G20" s="34"/>
      <c r="H20" s="34"/>
      <c r="I20" s="135" t="s">
        <v>25</v>
      </c>
      <c r="J20" s="137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7" t="s">
        <v>33</v>
      </c>
      <c r="F21" s="34"/>
      <c r="G21" s="34"/>
      <c r="H21" s="34"/>
      <c r="I21" s="135" t="s">
        <v>28</v>
      </c>
      <c r="J21" s="137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5" t="s">
        <v>35</v>
      </c>
      <c r="E23" s="34"/>
      <c r="F23" s="34"/>
      <c r="G23" s="34"/>
      <c r="H23" s="34"/>
      <c r="I23" s="135" t="s">
        <v>25</v>
      </c>
      <c r="J23" s="137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7" t="s">
        <v>36</v>
      </c>
      <c r="F24" s="34"/>
      <c r="G24" s="34"/>
      <c r="H24" s="34"/>
      <c r="I24" s="135" t="s">
        <v>28</v>
      </c>
      <c r="J24" s="137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5" t="s">
        <v>37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3"/>
      <c r="E29" s="143"/>
      <c r="F29" s="143"/>
      <c r="G29" s="143"/>
      <c r="H29" s="143"/>
      <c r="I29" s="143"/>
      <c r="J29" s="143"/>
      <c r="K29" s="143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4" t="s">
        <v>38</v>
      </c>
      <c r="E30" s="34"/>
      <c r="F30" s="34"/>
      <c r="G30" s="34"/>
      <c r="H30" s="34"/>
      <c r="I30" s="34"/>
      <c r="J30" s="145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3"/>
      <c r="E31" s="143"/>
      <c r="F31" s="143"/>
      <c r="G31" s="143"/>
      <c r="H31" s="143"/>
      <c r="I31" s="143"/>
      <c r="J31" s="143"/>
      <c r="K31" s="143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6" t="s">
        <v>40</v>
      </c>
      <c r="G32" s="34"/>
      <c r="H32" s="34"/>
      <c r="I32" s="146" t="s">
        <v>39</v>
      </c>
      <c r="J32" s="146" t="s">
        <v>41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7" t="s">
        <v>42</v>
      </c>
      <c r="E33" s="135" t="s">
        <v>43</v>
      </c>
      <c r="F33" s="148">
        <f>ROUND((SUM(BE117:BE204)),  2)</f>
        <v>0</v>
      </c>
      <c r="G33" s="34"/>
      <c r="H33" s="34"/>
      <c r="I33" s="149">
        <v>0.20999999999999999</v>
      </c>
      <c r="J33" s="148">
        <f>ROUND(((SUM(BE117:BE204))*I33),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5" t="s">
        <v>44</v>
      </c>
      <c r="F34" s="148">
        <f>ROUND((SUM(BF117:BF204)),  2)</f>
        <v>0</v>
      </c>
      <c r="G34" s="34"/>
      <c r="H34" s="34"/>
      <c r="I34" s="149">
        <v>0.14999999999999999</v>
      </c>
      <c r="J34" s="148">
        <f>ROUND(((SUM(BF117:BF204))*I34),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5" t="s">
        <v>45</v>
      </c>
      <c r="F35" s="148">
        <f>ROUND((SUM(BG117:BG204)),  2)</f>
        <v>0</v>
      </c>
      <c r="G35" s="34"/>
      <c r="H35" s="34"/>
      <c r="I35" s="149">
        <v>0.20999999999999999</v>
      </c>
      <c r="J35" s="148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5" t="s">
        <v>46</v>
      </c>
      <c r="F36" s="148">
        <f>ROUND((SUM(BH117:BH204)),  2)</f>
        <v>0</v>
      </c>
      <c r="G36" s="34"/>
      <c r="H36" s="34"/>
      <c r="I36" s="149">
        <v>0.14999999999999999</v>
      </c>
      <c r="J36" s="148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5" t="s">
        <v>47</v>
      </c>
      <c r="F37" s="148">
        <f>ROUND((SUM(BI117:BI204)),  2)</f>
        <v>0</v>
      </c>
      <c r="G37" s="34"/>
      <c r="H37" s="34"/>
      <c r="I37" s="149">
        <v>0</v>
      </c>
      <c r="J37" s="148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204" t="str">
        <f>E7</f>
        <v>Provádění revizí elektrických zařízení OŘ HK 2024 (SEE, SPS, SMT)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113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R01 - Infrastruktura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26. 10. 2023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Správa železnic, s.o. OŘ Hradec Králové </v>
      </c>
      <c r="G91" s="36"/>
      <c r="H91" s="36"/>
      <c r="I91" s="28" t="s">
        <v>32</v>
      </c>
      <c r="J91" s="32" t="str">
        <f>E21</f>
        <v>Jiří Feltl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6"/>
      <c r="E92" s="36"/>
      <c r="F92" s="23" t="str">
        <f>IF(E18="","",E18)</f>
        <v>Vyplň údaj</v>
      </c>
      <c r="G92" s="36"/>
      <c r="H92" s="36"/>
      <c r="I92" s="28" t="s">
        <v>35</v>
      </c>
      <c r="J92" s="32" t="str">
        <f>E24</f>
        <v>Petr Vodička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8" t="s">
        <v>91</v>
      </c>
      <c r="D94" s="169"/>
      <c r="E94" s="169"/>
      <c r="F94" s="169"/>
      <c r="G94" s="169"/>
      <c r="H94" s="169"/>
      <c r="I94" s="169"/>
      <c r="J94" s="170" t="s">
        <v>92</v>
      </c>
      <c r="K94" s="169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1" t="s">
        <v>93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94</v>
      </c>
    </row>
    <row r="97" s="9" customFormat="1" ht="24.96" customHeight="1">
      <c r="A97" s="9"/>
      <c r="B97" s="172"/>
      <c r="C97" s="173"/>
      <c r="D97" s="174" t="s">
        <v>95</v>
      </c>
      <c r="E97" s="175"/>
      <c r="F97" s="175"/>
      <c r="G97" s="175"/>
      <c r="H97" s="175"/>
      <c r="I97" s="175"/>
      <c r="J97" s="176">
        <f>J118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96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204" t="str">
        <f>E7</f>
        <v>Provádění revizí elektrických zařízení OŘ HK 2024 (SEE, SPS, SMT)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113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R01 - Infrastruktura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26. 10. 2023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Správa železnic, s.o. OŘ Hradec Králové </v>
      </c>
      <c r="G113" s="36"/>
      <c r="H113" s="36"/>
      <c r="I113" s="28" t="s">
        <v>32</v>
      </c>
      <c r="J113" s="32" t="str">
        <f>E21</f>
        <v>Jiří Feltl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30</v>
      </c>
      <c r="D114" s="36"/>
      <c r="E114" s="36"/>
      <c r="F114" s="23" t="str">
        <f>IF(E18="","",E18)</f>
        <v>Vyplň údaj</v>
      </c>
      <c r="G114" s="36"/>
      <c r="H114" s="36"/>
      <c r="I114" s="28" t="s">
        <v>35</v>
      </c>
      <c r="J114" s="32" t="str">
        <f>E24</f>
        <v>Petr Vodička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8"/>
      <c r="B116" s="179"/>
      <c r="C116" s="180" t="s">
        <v>97</v>
      </c>
      <c r="D116" s="181" t="s">
        <v>63</v>
      </c>
      <c r="E116" s="181" t="s">
        <v>59</v>
      </c>
      <c r="F116" s="181" t="s">
        <v>60</v>
      </c>
      <c r="G116" s="181" t="s">
        <v>98</v>
      </c>
      <c r="H116" s="181" t="s">
        <v>99</v>
      </c>
      <c r="I116" s="181" t="s">
        <v>100</v>
      </c>
      <c r="J116" s="181" t="s">
        <v>92</v>
      </c>
      <c r="K116" s="182" t="s">
        <v>101</v>
      </c>
      <c r="L116" s="183"/>
      <c r="M116" s="96" t="s">
        <v>1</v>
      </c>
      <c r="N116" s="97" t="s">
        <v>42</v>
      </c>
      <c r="O116" s="97" t="s">
        <v>102</v>
      </c>
      <c r="P116" s="97" t="s">
        <v>103</v>
      </c>
      <c r="Q116" s="97" t="s">
        <v>104</v>
      </c>
      <c r="R116" s="97" t="s">
        <v>105</v>
      </c>
      <c r="S116" s="97" t="s">
        <v>106</v>
      </c>
      <c r="T116" s="98" t="s">
        <v>107</v>
      </c>
      <c r="U116" s="178"/>
      <c r="V116" s="178"/>
      <c r="W116" s="178"/>
      <c r="X116" s="178"/>
      <c r="Y116" s="178"/>
      <c r="Z116" s="178"/>
      <c r="AA116" s="178"/>
      <c r="AB116" s="178"/>
      <c r="AC116" s="178"/>
      <c r="AD116" s="178"/>
      <c r="AE116" s="178"/>
    </row>
    <row r="117" s="2" customFormat="1" ht="22.8" customHeight="1">
      <c r="A117" s="34"/>
      <c r="B117" s="35"/>
      <c r="C117" s="103" t="s">
        <v>108</v>
      </c>
      <c r="D117" s="36"/>
      <c r="E117" s="36"/>
      <c r="F117" s="36"/>
      <c r="G117" s="36"/>
      <c r="H117" s="36"/>
      <c r="I117" s="36"/>
      <c r="J117" s="184">
        <f>BK117</f>
        <v>0</v>
      </c>
      <c r="K117" s="36"/>
      <c r="L117" s="40"/>
      <c r="M117" s="99"/>
      <c r="N117" s="185"/>
      <c r="O117" s="100"/>
      <c r="P117" s="186">
        <f>P118</f>
        <v>0</v>
      </c>
      <c r="Q117" s="100"/>
      <c r="R117" s="186">
        <f>R118</f>
        <v>0</v>
      </c>
      <c r="S117" s="100"/>
      <c r="T117" s="187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77</v>
      </c>
      <c r="AU117" s="13" t="s">
        <v>94</v>
      </c>
      <c r="BK117" s="188">
        <f>BK118</f>
        <v>0</v>
      </c>
    </row>
    <row r="118" s="11" customFormat="1" ht="25.92" customHeight="1">
      <c r="A118" s="11"/>
      <c r="B118" s="189"/>
      <c r="C118" s="190"/>
      <c r="D118" s="191" t="s">
        <v>77</v>
      </c>
      <c r="E118" s="192" t="s">
        <v>109</v>
      </c>
      <c r="F118" s="192" t="s">
        <v>110</v>
      </c>
      <c r="G118" s="190"/>
      <c r="H118" s="190"/>
      <c r="I118" s="193"/>
      <c r="J118" s="194">
        <f>BK118</f>
        <v>0</v>
      </c>
      <c r="K118" s="190"/>
      <c r="L118" s="195"/>
      <c r="M118" s="205"/>
      <c r="N118" s="206"/>
      <c r="O118" s="206"/>
      <c r="P118" s="207">
        <f>SUM(P119:P204)</f>
        <v>0</v>
      </c>
      <c r="Q118" s="206"/>
      <c r="R118" s="207">
        <f>SUM(R119:R204)</f>
        <v>0</v>
      </c>
      <c r="S118" s="206"/>
      <c r="T118" s="208">
        <f>SUM(T119:T204)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0" t="s">
        <v>111</v>
      </c>
      <c r="AT118" s="201" t="s">
        <v>77</v>
      </c>
      <c r="AU118" s="201" t="s">
        <v>78</v>
      </c>
      <c r="AY118" s="200" t="s">
        <v>112</v>
      </c>
      <c r="BK118" s="202">
        <f>SUM(BK119:BK204)</f>
        <v>0</v>
      </c>
    </row>
    <row r="119" s="2" customFormat="1" ht="24.15" customHeight="1">
      <c r="A119" s="34"/>
      <c r="B119" s="35"/>
      <c r="C119" s="209" t="s">
        <v>83</v>
      </c>
      <c r="D119" s="209" t="s">
        <v>115</v>
      </c>
      <c r="E119" s="210" t="s">
        <v>116</v>
      </c>
      <c r="F119" s="211" t="s">
        <v>117</v>
      </c>
      <c r="G119" s="212" t="s">
        <v>118</v>
      </c>
      <c r="H119" s="213">
        <v>24</v>
      </c>
      <c r="I119" s="214"/>
      <c r="J119" s="215">
        <f>ROUND(I119*H119,2)</f>
        <v>0</v>
      </c>
      <c r="K119" s="211" t="s">
        <v>119</v>
      </c>
      <c r="L119" s="40"/>
      <c r="M119" s="216" t="s">
        <v>1</v>
      </c>
      <c r="N119" s="217" t="s">
        <v>43</v>
      </c>
      <c r="O119" s="87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20" t="s">
        <v>120</v>
      </c>
      <c r="AT119" s="220" t="s">
        <v>115</v>
      </c>
      <c r="AU119" s="220" t="s">
        <v>83</v>
      </c>
      <c r="AY119" s="13" t="s">
        <v>112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3" t="s">
        <v>83</v>
      </c>
      <c r="BK119" s="221">
        <f>ROUND(I119*H119,2)</f>
        <v>0</v>
      </c>
      <c r="BL119" s="13" t="s">
        <v>120</v>
      </c>
      <c r="BM119" s="220" t="s">
        <v>121</v>
      </c>
    </row>
    <row r="120" s="2" customFormat="1">
      <c r="A120" s="34"/>
      <c r="B120" s="35"/>
      <c r="C120" s="36"/>
      <c r="D120" s="222" t="s">
        <v>122</v>
      </c>
      <c r="E120" s="36"/>
      <c r="F120" s="223" t="s">
        <v>123</v>
      </c>
      <c r="G120" s="36"/>
      <c r="H120" s="36"/>
      <c r="I120" s="224"/>
      <c r="J120" s="36"/>
      <c r="K120" s="36"/>
      <c r="L120" s="40"/>
      <c r="M120" s="225"/>
      <c r="N120" s="226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122</v>
      </c>
      <c r="AU120" s="13" t="s">
        <v>83</v>
      </c>
    </row>
    <row r="121" s="2" customFormat="1" ht="24.15" customHeight="1">
      <c r="A121" s="34"/>
      <c r="B121" s="35"/>
      <c r="C121" s="209" t="s">
        <v>88</v>
      </c>
      <c r="D121" s="209" t="s">
        <v>115</v>
      </c>
      <c r="E121" s="210" t="s">
        <v>124</v>
      </c>
      <c r="F121" s="211" t="s">
        <v>125</v>
      </c>
      <c r="G121" s="212" t="s">
        <v>118</v>
      </c>
      <c r="H121" s="213">
        <v>2</v>
      </c>
      <c r="I121" s="214"/>
      <c r="J121" s="215">
        <f>ROUND(I121*H121,2)</f>
        <v>0</v>
      </c>
      <c r="K121" s="211" t="s">
        <v>119</v>
      </c>
      <c r="L121" s="40"/>
      <c r="M121" s="216" t="s">
        <v>1</v>
      </c>
      <c r="N121" s="217" t="s">
        <v>43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0" t="s">
        <v>120</v>
      </c>
      <c r="AT121" s="220" t="s">
        <v>115</v>
      </c>
      <c r="AU121" s="220" t="s">
        <v>83</v>
      </c>
      <c r="AY121" s="13" t="s">
        <v>112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3" t="s">
        <v>83</v>
      </c>
      <c r="BK121" s="221">
        <f>ROUND(I121*H121,2)</f>
        <v>0</v>
      </c>
      <c r="BL121" s="13" t="s">
        <v>120</v>
      </c>
      <c r="BM121" s="220" t="s">
        <v>126</v>
      </c>
    </row>
    <row r="122" s="2" customFormat="1">
      <c r="A122" s="34"/>
      <c r="B122" s="35"/>
      <c r="C122" s="36"/>
      <c r="D122" s="222" t="s">
        <v>122</v>
      </c>
      <c r="E122" s="36"/>
      <c r="F122" s="223" t="s">
        <v>127</v>
      </c>
      <c r="G122" s="36"/>
      <c r="H122" s="36"/>
      <c r="I122" s="224"/>
      <c r="J122" s="36"/>
      <c r="K122" s="36"/>
      <c r="L122" s="40"/>
      <c r="M122" s="225"/>
      <c r="N122" s="226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122</v>
      </c>
      <c r="AU122" s="13" t="s">
        <v>83</v>
      </c>
    </row>
    <row r="123" s="2" customFormat="1" ht="24.15" customHeight="1">
      <c r="A123" s="34"/>
      <c r="B123" s="35"/>
      <c r="C123" s="209" t="s">
        <v>128</v>
      </c>
      <c r="D123" s="209" t="s">
        <v>115</v>
      </c>
      <c r="E123" s="210" t="s">
        <v>129</v>
      </c>
      <c r="F123" s="211" t="s">
        <v>130</v>
      </c>
      <c r="G123" s="212" t="s">
        <v>118</v>
      </c>
      <c r="H123" s="213">
        <v>71</v>
      </c>
      <c r="I123" s="214"/>
      <c r="J123" s="215">
        <f>ROUND(I123*H123,2)</f>
        <v>0</v>
      </c>
      <c r="K123" s="211" t="s">
        <v>119</v>
      </c>
      <c r="L123" s="40"/>
      <c r="M123" s="216" t="s">
        <v>1</v>
      </c>
      <c r="N123" s="217" t="s">
        <v>43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0" t="s">
        <v>120</v>
      </c>
      <c r="AT123" s="220" t="s">
        <v>115</v>
      </c>
      <c r="AU123" s="220" t="s">
        <v>83</v>
      </c>
      <c r="AY123" s="13" t="s">
        <v>112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3" t="s">
        <v>83</v>
      </c>
      <c r="BK123" s="221">
        <f>ROUND(I123*H123,2)</f>
        <v>0</v>
      </c>
      <c r="BL123" s="13" t="s">
        <v>120</v>
      </c>
      <c r="BM123" s="220" t="s">
        <v>131</v>
      </c>
    </row>
    <row r="124" s="2" customFormat="1">
      <c r="A124" s="34"/>
      <c r="B124" s="35"/>
      <c r="C124" s="36"/>
      <c r="D124" s="222" t="s">
        <v>122</v>
      </c>
      <c r="E124" s="36"/>
      <c r="F124" s="223" t="s">
        <v>132</v>
      </c>
      <c r="G124" s="36"/>
      <c r="H124" s="36"/>
      <c r="I124" s="224"/>
      <c r="J124" s="36"/>
      <c r="K124" s="36"/>
      <c r="L124" s="40"/>
      <c r="M124" s="225"/>
      <c r="N124" s="226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122</v>
      </c>
      <c r="AU124" s="13" t="s">
        <v>83</v>
      </c>
    </row>
    <row r="125" s="2" customFormat="1" ht="24.15" customHeight="1">
      <c r="A125" s="34"/>
      <c r="B125" s="35"/>
      <c r="C125" s="209" t="s">
        <v>111</v>
      </c>
      <c r="D125" s="209" t="s">
        <v>115</v>
      </c>
      <c r="E125" s="210" t="s">
        <v>133</v>
      </c>
      <c r="F125" s="211" t="s">
        <v>134</v>
      </c>
      <c r="G125" s="212" t="s">
        <v>118</v>
      </c>
      <c r="H125" s="213">
        <v>17</v>
      </c>
      <c r="I125" s="214"/>
      <c r="J125" s="215">
        <f>ROUND(I125*H125,2)</f>
        <v>0</v>
      </c>
      <c r="K125" s="211" t="s">
        <v>119</v>
      </c>
      <c r="L125" s="40"/>
      <c r="M125" s="216" t="s">
        <v>1</v>
      </c>
      <c r="N125" s="217" t="s">
        <v>43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0" t="s">
        <v>120</v>
      </c>
      <c r="AT125" s="220" t="s">
        <v>115</v>
      </c>
      <c r="AU125" s="220" t="s">
        <v>83</v>
      </c>
      <c r="AY125" s="13" t="s">
        <v>112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3" t="s">
        <v>83</v>
      </c>
      <c r="BK125" s="221">
        <f>ROUND(I125*H125,2)</f>
        <v>0</v>
      </c>
      <c r="BL125" s="13" t="s">
        <v>120</v>
      </c>
      <c r="BM125" s="220" t="s">
        <v>135</v>
      </c>
    </row>
    <row r="126" s="2" customFormat="1">
      <c r="A126" s="34"/>
      <c r="B126" s="35"/>
      <c r="C126" s="36"/>
      <c r="D126" s="222" t="s">
        <v>122</v>
      </c>
      <c r="E126" s="36"/>
      <c r="F126" s="223" t="s">
        <v>136</v>
      </c>
      <c r="G126" s="36"/>
      <c r="H126" s="36"/>
      <c r="I126" s="224"/>
      <c r="J126" s="36"/>
      <c r="K126" s="36"/>
      <c r="L126" s="40"/>
      <c r="M126" s="225"/>
      <c r="N126" s="226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122</v>
      </c>
      <c r="AU126" s="13" t="s">
        <v>83</v>
      </c>
    </row>
    <row r="127" s="2" customFormat="1" ht="24.15" customHeight="1">
      <c r="A127" s="34"/>
      <c r="B127" s="35"/>
      <c r="C127" s="209" t="s">
        <v>137</v>
      </c>
      <c r="D127" s="209" t="s">
        <v>115</v>
      </c>
      <c r="E127" s="210" t="s">
        <v>138</v>
      </c>
      <c r="F127" s="211" t="s">
        <v>139</v>
      </c>
      <c r="G127" s="212" t="s">
        <v>118</v>
      </c>
      <c r="H127" s="213">
        <v>6</v>
      </c>
      <c r="I127" s="214"/>
      <c r="J127" s="215">
        <f>ROUND(I127*H127,2)</f>
        <v>0</v>
      </c>
      <c r="K127" s="211" t="s">
        <v>119</v>
      </c>
      <c r="L127" s="40"/>
      <c r="M127" s="216" t="s">
        <v>1</v>
      </c>
      <c r="N127" s="217" t="s">
        <v>43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0" t="s">
        <v>120</v>
      </c>
      <c r="AT127" s="220" t="s">
        <v>115</v>
      </c>
      <c r="AU127" s="220" t="s">
        <v>83</v>
      </c>
      <c r="AY127" s="13" t="s">
        <v>112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3" t="s">
        <v>83</v>
      </c>
      <c r="BK127" s="221">
        <f>ROUND(I127*H127,2)</f>
        <v>0</v>
      </c>
      <c r="BL127" s="13" t="s">
        <v>120</v>
      </c>
      <c r="BM127" s="220" t="s">
        <v>140</v>
      </c>
    </row>
    <row r="128" s="2" customFormat="1">
      <c r="A128" s="34"/>
      <c r="B128" s="35"/>
      <c r="C128" s="36"/>
      <c r="D128" s="222" t="s">
        <v>122</v>
      </c>
      <c r="E128" s="36"/>
      <c r="F128" s="223" t="s">
        <v>141</v>
      </c>
      <c r="G128" s="36"/>
      <c r="H128" s="36"/>
      <c r="I128" s="224"/>
      <c r="J128" s="36"/>
      <c r="K128" s="36"/>
      <c r="L128" s="40"/>
      <c r="M128" s="225"/>
      <c r="N128" s="226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122</v>
      </c>
      <c r="AU128" s="13" t="s">
        <v>83</v>
      </c>
    </row>
    <row r="129" s="2" customFormat="1" ht="24.15" customHeight="1">
      <c r="A129" s="34"/>
      <c r="B129" s="35"/>
      <c r="C129" s="209" t="s">
        <v>142</v>
      </c>
      <c r="D129" s="209" t="s">
        <v>115</v>
      </c>
      <c r="E129" s="210" t="s">
        <v>143</v>
      </c>
      <c r="F129" s="211" t="s">
        <v>144</v>
      </c>
      <c r="G129" s="212" t="s">
        <v>118</v>
      </c>
      <c r="H129" s="213">
        <v>10</v>
      </c>
      <c r="I129" s="214"/>
      <c r="J129" s="215">
        <f>ROUND(I129*H129,2)</f>
        <v>0</v>
      </c>
      <c r="K129" s="211" t="s">
        <v>119</v>
      </c>
      <c r="L129" s="40"/>
      <c r="M129" s="216" t="s">
        <v>1</v>
      </c>
      <c r="N129" s="217" t="s">
        <v>43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0" t="s">
        <v>120</v>
      </c>
      <c r="AT129" s="220" t="s">
        <v>115</v>
      </c>
      <c r="AU129" s="220" t="s">
        <v>83</v>
      </c>
      <c r="AY129" s="13" t="s">
        <v>112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3" t="s">
        <v>83</v>
      </c>
      <c r="BK129" s="221">
        <f>ROUND(I129*H129,2)</f>
        <v>0</v>
      </c>
      <c r="BL129" s="13" t="s">
        <v>120</v>
      </c>
      <c r="BM129" s="220" t="s">
        <v>145</v>
      </c>
    </row>
    <row r="130" s="2" customFormat="1">
      <c r="A130" s="34"/>
      <c r="B130" s="35"/>
      <c r="C130" s="36"/>
      <c r="D130" s="222" t="s">
        <v>122</v>
      </c>
      <c r="E130" s="36"/>
      <c r="F130" s="223" t="s">
        <v>146</v>
      </c>
      <c r="G130" s="36"/>
      <c r="H130" s="36"/>
      <c r="I130" s="224"/>
      <c r="J130" s="36"/>
      <c r="K130" s="36"/>
      <c r="L130" s="40"/>
      <c r="M130" s="225"/>
      <c r="N130" s="226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122</v>
      </c>
      <c r="AU130" s="13" t="s">
        <v>83</v>
      </c>
    </row>
    <row r="131" s="2" customFormat="1" ht="24.15" customHeight="1">
      <c r="A131" s="34"/>
      <c r="B131" s="35"/>
      <c r="C131" s="209" t="s">
        <v>147</v>
      </c>
      <c r="D131" s="209" t="s">
        <v>115</v>
      </c>
      <c r="E131" s="210" t="s">
        <v>148</v>
      </c>
      <c r="F131" s="211" t="s">
        <v>149</v>
      </c>
      <c r="G131" s="212" t="s">
        <v>118</v>
      </c>
      <c r="H131" s="213">
        <v>5</v>
      </c>
      <c r="I131" s="214"/>
      <c r="J131" s="215">
        <f>ROUND(I131*H131,2)</f>
        <v>0</v>
      </c>
      <c r="K131" s="211" t="s">
        <v>119</v>
      </c>
      <c r="L131" s="40"/>
      <c r="M131" s="216" t="s">
        <v>1</v>
      </c>
      <c r="N131" s="217" t="s">
        <v>43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0" t="s">
        <v>120</v>
      </c>
      <c r="AT131" s="220" t="s">
        <v>115</v>
      </c>
      <c r="AU131" s="220" t="s">
        <v>83</v>
      </c>
      <c r="AY131" s="13" t="s">
        <v>112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3" t="s">
        <v>83</v>
      </c>
      <c r="BK131" s="221">
        <f>ROUND(I131*H131,2)</f>
        <v>0</v>
      </c>
      <c r="BL131" s="13" t="s">
        <v>120</v>
      </c>
      <c r="BM131" s="220" t="s">
        <v>150</v>
      </c>
    </row>
    <row r="132" s="2" customFormat="1">
      <c r="A132" s="34"/>
      <c r="B132" s="35"/>
      <c r="C132" s="36"/>
      <c r="D132" s="222" t="s">
        <v>122</v>
      </c>
      <c r="E132" s="36"/>
      <c r="F132" s="223" t="s">
        <v>151</v>
      </c>
      <c r="G132" s="36"/>
      <c r="H132" s="36"/>
      <c r="I132" s="224"/>
      <c r="J132" s="36"/>
      <c r="K132" s="36"/>
      <c r="L132" s="40"/>
      <c r="M132" s="225"/>
      <c r="N132" s="226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122</v>
      </c>
      <c r="AU132" s="13" t="s">
        <v>83</v>
      </c>
    </row>
    <row r="133" s="2" customFormat="1" ht="24.15" customHeight="1">
      <c r="A133" s="34"/>
      <c r="B133" s="35"/>
      <c r="C133" s="209" t="s">
        <v>152</v>
      </c>
      <c r="D133" s="209" t="s">
        <v>115</v>
      </c>
      <c r="E133" s="210" t="s">
        <v>153</v>
      </c>
      <c r="F133" s="211" t="s">
        <v>154</v>
      </c>
      <c r="G133" s="212" t="s">
        <v>118</v>
      </c>
      <c r="H133" s="213">
        <v>178</v>
      </c>
      <c r="I133" s="214"/>
      <c r="J133" s="215">
        <f>ROUND(I133*H133,2)</f>
        <v>0</v>
      </c>
      <c r="K133" s="211" t="s">
        <v>119</v>
      </c>
      <c r="L133" s="40"/>
      <c r="M133" s="216" t="s">
        <v>1</v>
      </c>
      <c r="N133" s="217" t="s">
        <v>43</v>
      </c>
      <c r="O133" s="8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0" t="s">
        <v>120</v>
      </c>
      <c r="AT133" s="220" t="s">
        <v>115</v>
      </c>
      <c r="AU133" s="220" t="s">
        <v>83</v>
      </c>
      <c r="AY133" s="13" t="s">
        <v>112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3" t="s">
        <v>83</v>
      </c>
      <c r="BK133" s="221">
        <f>ROUND(I133*H133,2)</f>
        <v>0</v>
      </c>
      <c r="BL133" s="13" t="s">
        <v>120</v>
      </c>
      <c r="BM133" s="220" t="s">
        <v>155</v>
      </c>
    </row>
    <row r="134" s="2" customFormat="1">
      <c r="A134" s="34"/>
      <c r="B134" s="35"/>
      <c r="C134" s="36"/>
      <c r="D134" s="222" t="s">
        <v>122</v>
      </c>
      <c r="E134" s="36"/>
      <c r="F134" s="223" t="s">
        <v>156</v>
      </c>
      <c r="G134" s="36"/>
      <c r="H134" s="36"/>
      <c r="I134" s="224"/>
      <c r="J134" s="36"/>
      <c r="K134" s="36"/>
      <c r="L134" s="40"/>
      <c r="M134" s="225"/>
      <c r="N134" s="226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122</v>
      </c>
      <c r="AU134" s="13" t="s">
        <v>83</v>
      </c>
    </row>
    <row r="135" s="2" customFormat="1" ht="24.15" customHeight="1">
      <c r="A135" s="34"/>
      <c r="B135" s="35"/>
      <c r="C135" s="209" t="s">
        <v>157</v>
      </c>
      <c r="D135" s="209" t="s">
        <v>115</v>
      </c>
      <c r="E135" s="210" t="s">
        <v>158</v>
      </c>
      <c r="F135" s="211" t="s">
        <v>159</v>
      </c>
      <c r="G135" s="212" t="s">
        <v>118</v>
      </c>
      <c r="H135" s="213">
        <v>73</v>
      </c>
      <c r="I135" s="214"/>
      <c r="J135" s="215">
        <f>ROUND(I135*H135,2)</f>
        <v>0</v>
      </c>
      <c r="K135" s="211" t="s">
        <v>119</v>
      </c>
      <c r="L135" s="40"/>
      <c r="M135" s="216" t="s">
        <v>1</v>
      </c>
      <c r="N135" s="217" t="s">
        <v>43</v>
      </c>
      <c r="O135" s="87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0" t="s">
        <v>120</v>
      </c>
      <c r="AT135" s="220" t="s">
        <v>115</v>
      </c>
      <c r="AU135" s="220" t="s">
        <v>83</v>
      </c>
      <c r="AY135" s="13" t="s">
        <v>112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3" t="s">
        <v>83</v>
      </c>
      <c r="BK135" s="221">
        <f>ROUND(I135*H135,2)</f>
        <v>0</v>
      </c>
      <c r="BL135" s="13" t="s">
        <v>120</v>
      </c>
      <c r="BM135" s="220" t="s">
        <v>160</v>
      </c>
    </row>
    <row r="136" s="2" customFormat="1">
      <c r="A136" s="34"/>
      <c r="B136" s="35"/>
      <c r="C136" s="36"/>
      <c r="D136" s="222" t="s">
        <v>122</v>
      </c>
      <c r="E136" s="36"/>
      <c r="F136" s="223" t="s">
        <v>161</v>
      </c>
      <c r="G136" s="36"/>
      <c r="H136" s="36"/>
      <c r="I136" s="224"/>
      <c r="J136" s="36"/>
      <c r="K136" s="36"/>
      <c r="L136" s="40"/>
      <c r="M136" s="225"/>
      <c r="N136" s="226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122</v>
      </c>
      <c r="AU136" s="13" t="s">
        <v>83</v>
      </c>
    </row>
    <row r="137" s="2" customFormat="1" ht="24.15" customHeight="1">
      <c r="A137" s="34"/>
      <c r="B137" s="35"/>
      <c r="C137" s="209" t="s">
        <v>162</v>
      </c>
      <c r="D137" s="209" t="s">
        <v>115</v>
      </c>
      <c r="E137" s="210" t="s">
        <v>163</v>
      </c>
      <c r="F137" s="211" t="s">
        <v>164</v>
      </c>
      <c r="G137" s="212" t="s">
        <v>118</v>
      </c>
      <c r="H137" s="213">
        <v>14</v>
      </c>
      <c r="I137" s="214"/>
      <c r="J137" s="215">
        <f>ROUND(I137*H137,2)</f>
        <v>0</v>
      </c>
      <c r="K137" s="211" t="s">
        <v>119</v>
      </c>
      <c r="L137" s="40"/>
      <c r="M137" s="216" t="s">
        <v>1</v>
      </c>
      <c r="N137" s="217" t="s">
        <v>43</v>
      </c>
      <c r="O137" s="87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0" t="s">
        <v>120</v>
      </c>
      <c r="AT137" s="220" t="s">
        <v>115</v>
      </c>
      <c r="AU137" s="220" t="s">
        <v>83</v>
      </c>
      <c r="AY137" s="13" t="s">
        <v>112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3" t="s">
        <v>83</v>
      </c>
      <c r="BK137" s="221">
        <f>ROUND(I137*H137,2)</f>
        <v>0</v>
      </c>
      <c r="BL137" s="13" t="s">
        <v>120</v>
      </c>
      <c r="BM137" s="220" t="s">
        <v>165</v>
      </c>
    </row>
    <row r="138" s="2" customFormat="1">
      <c r="A138" s="34"/>
      <c r="B138" s="35"/>
      <c r="C138" s="36"/>
      <c r="D138" s="222" t="s">
        <v>122</v>
      </c>
      <c r="E138" s="36"/>
      <c r="F138" s="223" t="s">
        <v>166</v>
      </c>
      <c r="G138" s="36"/>
      <c r="H138" s="36"/>
      <c r="I138" s="224"/>
      <c r="J138" s="36"/>
      <c r="K138" s="36"/>
      <c r="L138" s="40"/>
      <c r="M138" s="225"/>
      <c r="N138" s="226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122</v>
      </c>
      <c r="AU138" s="13" t="s">
        <v>83</v>
      </c>
    </row>
    <row r="139" s="2" customFormat="1" ht="24.15" customHeight="1">
      <c r="A139" s="34"/>
      <c r="B139" s="35"/>
      <c r="C139" s="209" t="s">
        <v>167</v>
      </c>
      <c r="D139" s="209" t="s">
        <v>115</v>
      </c>
      <c r="E139" s="210" t="s">
        <v>168</v>
      </c>
      <c r="F139" s="211" t="s">
        <v>169</v>
      </c>
      <c r="G139" s="212" t="s">
        <v>118</v>
      </c>
      <c r="H139" s="213">
        <v>2</v>
      </c>
      <c r="I139" s="214"/>
      <c r="J139" s="215">
        <f>ROUND(I139*H139,2)</f>
        <v>0</v>
      </c>
      <c r="K139" s="211" t="s">
        <v>119</v>
      </c>
      <c r="L139" s="40"/>
      <c r="M139" s="216" t="s">
        <v>1</v>
      </c>
      <c r="N139" s="217" t="s">
        <v>43</v>
      </c>
      <c r="O139" s="87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0" t="s">
        <v>120</v>
      </c>
      <c r="AT139" s="220" t="s">
        <v>115</v>
      </c>
      <c r="AU139" s="220" t="s">
        <v>83</v>
      </c>
      <c r="AY139" s="13" t="s">
        <v>112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3" t="s">
        <v>83</v>
      </c>
      <c r="BK139" s="221">
        <f>ROUND(I139*H139,2)</f>
        <v>0</v>
      </c>
      <c r="BL139" s="13" t="s">
        <v>120</v>
      </c>
      <c r="BM139" s="220" t="s">
        <v>170</v>
      </c>
    </row>
    <row r="140" s="2" customFormat="1">
      <c r="A140" s="34"/>
      <c r="B140" s="35"/>
      <c r="C140" s="36"/>
      <c r="D140" s="222" t="s">
        <v>122</v>
      </c>
      <c r="E140" s="36"/>
      <c r="F140" s="223" t="s">
        <v>171</v>
      </c>
      <c r="G140" s="36"/>
      <c r="H140" s="36"/>
      <c r="I140" s="224"/>
      <c r="J140" s="36"/>
      <c r="K140" s="36"/>
      <c r="L140" s="40"/>
      <c r="M140" s="225"/>
      <c r="N140" s="226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122</v>
      </c>
      <c r="AU140" s="13" t="s">
        <v>83</v>
      </c>
    </row>
    <row r="141" s="2" customFormat="1" ht="24.15" customHeight="1">
      <c r="A141" s="34"/>
      <c r="B141" s="35"/>
      <c r="C141" s="209" t="s">
        <v>172</v>
      </c>
      <c r="D141" s="209" t="s">
        <v>115</v>
      </c>
      <c r="E141" s="210" t="s">
        <v>173</v>
      </c>
      <c r="F141" s="211" t="s">
        <v>174</v>
      </c>
      <c r="G141" s="212" t="s">
        <v>118</v>
      </c>
      <c r="H141" s="213">
        <v>1</v>
      </c>
      <c r="I141" s="214"/>
      <c r="J141" s="215">
        <f>ROUND(I141*H141,2)</f>
        <v>0</v>
      </c>
      <c r="K141" s="211" t="s">
        <v>119</v>
      </c>
      <c r="L141" s="40"/>
      <c r="M141" s="216" t="s">
        <v>1</v>
      </c>
      <c r="N141" s="217" t="s">
        <v>43</v>
      </c>
      <c r="O141" s="87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0" t="s">
        <v>120</v>
      </c>
      <c r="AT141" s="220" t="s">
        <v>115</v>
      </c>
      <c r="AU141" s="220" t="s">
        <v>83</v>
      </c>
      <c r="AY141" s="13" t="s">
        <v>112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3" t="s">
        <v>83</v>
      </c>
      <c r="BK141" s="221">
        <f>ROUND(I141*H141,2)</f>
        <v>0</v>
      </c>
      <c r="BL141" s="13" t="s">
        <v>120</v>
      </c>
      <c r="BM141" s="220" t="s">
        <v>175</v>
      </c>
    </row>
    <row r="142" s="2" customFormat="1">
      <c r="A142" s="34"/>
      <c r="B142" s="35"/>
      <c r="C142" s="36"/>
      <c r="D142" s="222" t="s">
        <v>122</v>
      </c>
      <c r="E142" s="36"/>
      <c r="F142" s="223" t="s">
        <v>176</v>
      </c>
      <c r="G142" s="36"/>
      <c r="H142" s="36"/>
      <c r="I142" s="224"/>
      <c r="J142" s="36"/>
      <c r="K142" s="36"/>
      <c r="L142" s="40"/>
      <c r="M142" s="225"/>
      <c r="N142" s="226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122</v>
      </c>
      <c r="AU142" s="13" t="s">
        <v>83</v>
      </c>
    </row>
    <row r="143" s="2" customFormat="1" ht="24.15" customHeight="1">
      <c r="A143" s="34"/>
      <c r="B143" s="35"/>
      <c r="C143" s="209" t="s">
        <v>177</v>
      </c>
      <c r="D143" s="209" t="s">
        <v>115</v>
      </c>
      <c r="E143" s="210" t="s">
        <v>178</v>
      </c>
      <c r="F143" s="211" t="s">
        <v>179</v>
      </c>
      <c r="G143" s="212" t="s">
        <v>118</v>
      </c>
      <c r="H143" s="213">
        <v>2</v>
      </c>
      <c r="I143" s="214"/>
      <c r="J143" s="215">
        <f>ROUND(I143*H143,2)</f>
        <v>0</v>
      </c>
      <c r="K143" s="211" t="s">
        <v>119</v>
      </c>
      <c r="L143" s="40"/>
      <c r="M143" s="216" t="s">
        <v>1</v>
      </c>
      <c r="N143" s="217" t="s">
        <v>43</v>
      </c>
      <c r="O143" s="87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0" t="s">
        <v>120</v>
      </c>
      <c r="AT143" s="220" t="s">
        <v>115</v>
      </c>
      <c r="AU143" s="220" t="s">
        <v>83</v>
      </c>
      <c r="AY143" s="13" t="s">
        <v>112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3" t="s">
        <v>83</v>
      </c>
      <c r="BK143" s="221">
        <f>ROUND(I143*H143,2)</f>
        <v>0</v>
      </c>
      <c r="BL143" s="13" t="s">
        <v>120</v>
      </c>
      <c r="BM143" s="220" t="s">
        <v>180</v>
      </c>
    </row>
    <row r="144" s="2" customFormat="1">
      <c r="A144" s="34"/>
      <c r="B144" s="35"/>
      <c r="C144" s="36"/>
      <c r="D144" s="222" t="s">
        <v>122</v>
      </c>
      <c r="E144" s="36"/>
      <c r="F144" s="223" t="s">
        <v>181</v>
      </c>
      <c r="G144" s="36"/>
      <c r="H144" s="36"/>
      <c r="I144" s="224"/>
      <c r="J144" s="36"/>
      <c r="K144" s="36"/>
      <c r="L144" s="40"/>
      <c r="M144" s="225"/>
      <c r="N144" s="226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122</v>
      </c>
      <c r="AU144" s="13" t="s">
        <v>83</v>
      </c>
    </row>
    <row r="145" s="2" customFormat="1" ht="24.15" customHeight="1">
      <c r="A145" s="34"/>
      <c r="B145" s="35"/>
      <c r="C145" s="209" t="s">
        <v>182</v>
      </c>
      <c r="D145" s="209" t="s">
        <v>115</v>
      </c>
      <c r="E145" s="210" t="s">
        <v>183</v>
      </c>
      <c r="F145" s="211" t="s">
        <v>184</v>
      </c>
      <c r="G145" s="212" t="s">
        <v>118</v>
      </c>
      <c r="H145" s="213">
        <v>84</v>
      </c>
      <c r="I145" s="214"/>
      <c r="J145" s="215">
        <f>ROUND(I145*H145,2)</f>
        <v>0</v>
      </c>
      <c r="K145" s="211" t="s">
        <v>119</v>
      </c>
      <c r="L145" s="40"/>
      <c r="M145" s="216" t="s">
        <v>1</v>
      </c>
      <c r="N145" s="217" t="s">
        <v>43</v>
      </c>
      <c r="O145" s="87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0" t="s">
        <v>120</v>
      </c>
      <c r="AT145" s="220" t="s">
        <v>115</v>
      </c>
      <c r="AU145" s="220" t="s">
        <v>83</v>
      </c>
      <c r="AY145" s="13" t="s">
        <v>112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3" t="s">
        <v>83</v>
      </c>
      <c r="BK145" s="221">
        <f>ROUND(I145*H145,2)</f>
        <v>0</v>
      </c>
      <c r="BL145" s="13" t="s">
        <v>120</v>
      </c>
      <c r="BM145" s="220" t="s">
        <v>185</v>
      </c>
    </row>
    <row r="146" s="2" customFormat="1">
      <c r="A146" s="34"/>
      <c r="B146" s="35"/>
      <c r="C146" s="36"/>
      <c r="D146" s="222" t="s">
        <v>122</v>
      </c>
      <c r="E146" s="36"/>
      <c r="F146" s="223" t="s">
        <v>186</v>
      </c>
      <c r="G146" s="36"/>
      <c r="H146" s="36"/>
      <c r="I146" s="224"/>
      <c r="J146" s="36"/>
      <c r="K146" s="36"/>
      <c r="L146" s="40"/>
      <c r="M146" s="225"/>
      <c r="N146" s="226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122</v>
      </c>
      <c r="AU146" s="13" t="s">
        <v>83</v>
      </c>
    </row>
    <row r="147" s="2" customFormat="1" ht="24.15" customHeight="1">
      <c r="A147" s="34"/>
      <c r="B147" s="35"/>
      <c r="C147" s="209" t="s">
        <v>8</v>
      </c>
      <c r="D147" s="209" t="s">
        <v>115</v>
      </c>
      <c r="E147" s="210" t="s">
        <v>187</v>
      </c>
      <c r="F147" s="211" t="s">
        <v>188</v>
      </c>
      <c r="G147" s="212" t="s">
        <v>118</v>
      </c>
      <c r="H147" s="213">
        <v>26</v>
      </c>
      <c r="I147" s="214"/>
      <c r="J147" s="215">
        <f>ROUND(I147*H147,2)</f>
        <v>0</v>
      </c>
      <c r="K147" s="211" t="s">
        <v>119</v>
      </c>
      <c r="L147" s="40"/>
      <c r="M147" s="216" t="s">
        <v>1</v>
      </c>
      <c r="N147" s="217" t="s">
        <v>43</v>
      </c>
      <c r="O147" s="87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0" t="s">
        <v>120</v>
      </c>
      <c r="AT147" s="220" t="s">
        <v>115</v>
      </c>
      <c r="AU147" s="220" t="s">
        <v>83</v>
      </c>
      <c r="AY147" s="13" t="s">
        <v>112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3" t="s">
        <v>83</v>
      </c>
      <c r="BK147" s="221">
        <f>ROUND(I147*H147,2)</f>
        <v>0</v>
      </c>
      <c r="BL147" s="13" t="s">
        <v>120</v>
      </c>
      <c r="BM147" s="220" t="s">
        <v>189</v>
      </c>
    </row>
    <row r="148" s="2" customFormat="1">
      <c r="A148" s="34"/>
      <c r="B148" s="35"/>
      <c r="C148" s="36"/>
      <c r="D148" s="222" t="s">
        <v>122</v>
      </c>
      <c r="E148" s="36"/>
      <c r="F148" s="223" t="s">
        <v>190</v>
      </c>
      <c r="G148" s="36"/>
      <c r="H148" s="36"/>
      <c r="I148" s="224"/>
      <c r="J148" s="36"/>
      <c r="K148" s="36"/>
      <c r="L148" s="40"/>
      <c r="M148" s="225"/>
      <c r="N148" s="226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122</v>
      </c>
      <c r="AU148" s="13" t="s">
        <v>83</v>
      </c>
    </row>
    <row r="149" s="2" customFormat="1" ht="24.15" customHeight="1">
      <c r="A149" s="34"/>
      <c r="B149" s="35"/>
      <c r="C149" s="209" t="s">
        <v>191</v>
      </c>
      <c r="D149" s="209" t="s">
        <v>115</v>
      </c>
      <c r="E149" s="210" t="s">
        <v>192</v>
      </c>
      <c r="F149" s="211" t="s">
        <v>193</v>
      </c>
      <c r="G149" s="212" t="s">
        <v>194</v>
      </c>
      <c r="H149" s="213">
        <v>58</v>
      </c>
      <c r="I149" s="214"/>
      <c r="J149" s="215">
        <f>ROUND(I149*H149,2)</f>
        <v>0</v>
      </c>
      <c r="K149" s="211" t="s">
        <v>119</v>
      </c>
      <c r="L149" s="40"/>
      <c r="M149" s="216" t="s">
        <v>1</v>
      </c>
      <c r="N149" s="217" t="s">
        <v>43</v>
      </c>
      <c r="O149" s="87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0" t="s">
        <v>120</v>
      </c>
      <c r="AT149" s="220" t="s">
        <v>115</v>
      </c>
      <c r="AU149" s="220" t="s">
        <v>83</v>
      </c>
      <c r="AY149" s="13" t="s">
        <v>112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3" t="s">
        <v>83</v>
      </c>
      <c r="BK149" s="221">
        <f>ROUND(I149*H149,2)</f>
        <v>0</v>
      </c>
      <c r="BL149" s="13" t="s">
        <v>120</v>
      </c>
      <c r="BM149" s="220" t="s">
        <v>195</v>
      </c>
    </row>
    <row r="150" s="2" customFormat="1">
      <c r="A150" s="34"/>
      <c r="B150" s="35"/>
      <c r="C150" s="36"/>
      <c r="D150" s="222" t="s">
        <v>122</v>
      </c>
      <c r="E150" s="36"/>
      <c r="F150" s="223" t="s">
        <v>196</v>
      </c>
      <c r="G150" s="36"/>
      <c r="H150" s="36"/>
      <c r="I150" s="224"/>
      <c r="J150" s="36"/>
      <c r="K150" s="36"/>
      <c r="L150" s="40"/>
      <c r="M150" s="225"/>
      <c r="N150" s="226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122</v>
      </c>
      <c r="AU150" s="13" t="s">
        <v>83</v>
      </c>
    </row>
    <row r="151" s="2" customFormat="1" ht="24.15" customHeight="1">
      <c r="A151" s="34"/>
      <c r="B151" s="35"/>
      <c r="C151" s="209" t="s">
        <v>197</v>
      </c>
      <c r="D151" s="209" t="s">
        <v>115</v>
      </c>
      <c r="E151" s="210" t="s">
        <v>198</v>
      </c>
      <c r="F151" s="211" t="s">
        <v>199</v>
      </c>
      <c r="G151" s="212" t="s">
        <v>200</v>
      </c>
      <c r="H151" s="213">
        <v>174.70599999999999</v>
      </c>
      <c r="I151" s="214"/>
      <c r="J151" s="215">
        <f>ROUND(I151*H151,2)</f>
        <v>0</v>
      </c>
      <c r="K151" s="211" t="s">
        <v>119</v>
      </c>
      <c r="L151" s="40"/>
      <c r="M151" s="216" t="s">
        <v>1</v>
      </c>
      <c r="N151" s="217" t="s">
        <v>43</v>
      </c>
      <c r="O151" s="87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20" t="s">
        <v>120</v>
      </c>
      <c r="AT151" s="220" t="s">
        <v>115</v>
      </c>
      <c r="AU151" s="220" t="s">
        <v>83</v>
      </c>
      <c r="AY151" s="13" t="s">
        <v>112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3" t="s">
        <v>83</v>
      </c>
      <c r="BK151" s="221">
        <f>ROUND(I151*H151,2)</f>
        <v>0</v>
      </c>
      <c r="BL151" s="13" t="s">
        <v>120</v>
      </c>
      <c r="BM151" s="220" t="s">
        <v>201</v>
      </c>
    </row>
    <row r="152" s="2" customFormat="1">
      <c r="A152" s="34"/>
      <c r="B152" s="35"/>
      <c r="C152" s="36"/>
      <c r="D152" s="222" t="s">
        <v>122</v>
      </c>
      <c r="E152" s="36"/>
      <c r="F152" s="223" t="s">
        <v>202</v>
      </c>
      <c r="G152" s="36"/>
      <c r="H152" s="36"/>
      <c r="I152" s="224"/>
      <c r="J152" s="36"/>
      <c r="K152" s="36"/>
      <c r="L152" s="40"/>
      <c r="M152" s="225"/>
      <c r="N152" s="226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122</v>
      </c>
      <c r="AU152" s="13" t="s">
        <v>83</v>
      </c>
    </row>
    <row r="153" s="2" customFormat="1" ht="24.15" customHeight="1">
      <c r="A153" s="34"/>
      <c r="B153" s="35"/>
      <c r="C153" s="209" t="s">
        <v>203</v>
      </c>
      <c r="D153" s="209" t="s">
        <v>115</v>
      </c>
      <c r="E153" s="210" t="s">
        <v>204</v>
      </c>
      <c r="F153" s="211" t="s">
        <v>205</v>
      </c>
      <c r="G153" s="212" t="s">
        <v>118</v>
      </c>
      <c r="H153" s="213">
        <v>1</v>
      </c>
      <c r="I153" s="214"/>
      <c r="J153" s="215">
        <f>ROUND(I153*H153,2)</f>
        <v>0</v>
      </c>
      <c r="K153" s="211" t="s">
        <v>119</v>
      </c>
      <c r="L153" s="40"/>
      <c r="M153" s="216" t="s">
        <v>1</v>
      </c>
      <c r="N153" s="217" t="s">
        <v>43</v>
      </c>
      <c r="O153" s="87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20" t="s">
        <v>120</v>
      </c>
      <c r="AT153" s="220" t="s">
        <v>115</v>
      </c>
      <c r="AU153" s="220" t="s">
        <v>83</v>
      </c>
      <c r="AY153" s="13" t="s">
        <v>112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3" t="s">
        <v>83</v>
      </c>
      <c r="BK153" s="221">
        <f>ROUND(I153*H153,2)</f>
        <v>0</v>
      </c>
      <c r="BL153" s="13" t="s">
        <v>120</v>
      </c>
      <c r="BM153" s="220" t="s">
        <v>206</v>
      </c>
    </row>
    <row r="154" s="2" customFormat="1">
      <c r="A154" s="34"/>
      <c r="B154" s="35"/>
      <c r="C154" s="36"/>
      <c r="D154" s="222" t="s">
        <v>122</v>
      </c>
      <c r="E154" s="36"/>
      <c r="F154" s="223" t="s">
        <v>207</v>
      </c>
      <c r="G154" s="36"/>
      <c r="H154" s="36"/>
      <c r="I154" s="224"/>
      <c r="J154" s="36"/>
      <c r="K154" s="36"/>
      <c r="L154" s="40"/>
      <c r="M154" s="225"/>
      <c r="N154" s="226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122</v>
      </c>
      <c r="AU154" s="13" t="s">
        <v>83</v>
      </c>
    </row>
    <row r="155" s="2" customFormat="1" ht="37.8" customHeight="1">
      <c r="A155" s="34"/>
      <c r="B155" s="35"/>
      <c r="C155" s="209" t="s">
        <v>208</v>
      </c>
      <c r="D155" s="209" t="s">
        <v>115</v>
      </c>
      <c r="E155" s="210" t="s">
        <v>209</v>
      </c>
      <c r="F155" s="211" t="s">
        <v>210</v>
      </c>
      <c r="G155" s="212" t="s">
        <v>118</v>
      </c>
      <c r="H155" s="213">
        <v>3</v>
      </c>
      <c r="I155" s="214"/>
      <c r="J155" s="215">
        <f>ROUND(I155*H155,2)</f>
        <v>0</v>
      </c>
      <c r="K155" s="211" t="s">
        <v>119</v>
      </c>
      <c r="L155" s="40"/>
      <c r="M155" s="216" t="s">
        <v>1</v>
      </c>
      <c r="N155" s="217" t="s">
        <v>43</v>
      </c>
      <c r="O155" s="87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20" t="s">
        <v>120</v>
      </c>
      <c r="AT155" s="220" t="s">
        <v>115</v>
      </c>
      <c r="AU155" s="220" t="s">
        <v>83</v>
      </c>
      <c r="AY155" s="13" t="s">
        <v>112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3" t="s">
        <v>83</v>
      </c>
      <c r="BK155" s="221">
        <f>ROUND(I155*H155,2)</f>
        <v>0</v>
      </c>
      <c r="BL155" s="13" t="s">
        <v>120</v>
      </c>
      <c r="BM155" s="220" t="s">
        <v>211</v>
      </c>
    </row>
    <row r="156" s="2" customFormat="1">
      <c r="A156" s="34"/>
      <c r="B156" s="35"/>
      <c r="C156" s="36"/>
      <c r="D156" s="222" t="s">
        <v>122</v>
      </c>
      <c r="E156" s="36"/>
      <c r="F156" s="223" t="s">
        <v>212</v>
      </c>
      <c r="G156" s="36"/>
      <c r="H156" s="36"/>
      <c r="I156" s="224"/>
      <c r="J156" s="36"/>
      <c r="K156" s="36"/>
      <c r="L156" s="40"/>
      <c r="M156" s="225"/>
      <c r="N156" s="226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122</v>
      </c>
      <c r="AU156" s="13" t="s">
        <v>83</v>
      </c>
    </row>
    <row r="157" s="2" customFormat="1" ht="24.15" customHeight="1">
      <c r="A157" s="34"/>
      <c r="B157" s="35"/>
      <c r="C157" s="209" t="s">
        <v>213</v>
      </c>
      <c r="D157" s="209" t="s">
        <v>115</v>
      </c>
      <c r="E157" s="210" t="s">
        <v>214</v>
      </c>
      <c r="F157" s="211" t="s">
        <v>215</v>
      </c>
      <c r="G157" s="212" t="s">
        <v>118</v>
      </c>
      <c r="H157" s="213">
        <v>1</v>
      </c>
      <c r="I157" s="214"/>
      <c r="J157" s="215">
        <f>ROUND(I157*H157,2)</f>
        <v>0</v>
      </c>
      <c r="K157" s="211" t="s">
        <v>119</v>
      </c>
      <c r="L157" s="40"/>
      <c r="M157" s="216" t="s">
        <v>1</v>
      </c>
      <c r="N157" s="217" t="s">
        <v>43</v>
      </c>
      <c r="O157" s="87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20" t="s">
        <v>120</v>
      </c>
      <c r="AT157" s="220" t="s">
        <v>115</v>
      </c>
      <c r="AU157" s="220" t="s">
        <v>83</v>
      </c>
      <c r="AY157" s="13" t="s">
        <v>112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3" t="s">
        <v>83</v>
      </c>
      <c r="BK157" s="221">
        <f>ROUND(I157*H157,2)</f>
        <v>0</v>
      </c>
      <c r="BL157" s="13" t="s">
        <v>120</v>
      </c>
      <c r="BM157" s="220" t="s">
        <v>216</v>
      </c>
    </row>
    <row r="158" s="2" customFormat="1">
      <c r="A158" s="34"/>
      <c r="B158" s="35"/>
      <c r="C158" s="36"/>
      <c r="D158" s="222" t="s">
        <v>122</v>
      </c>
      <c r="E158" s="36"/>
      <c r="F158" s="223" t="s">
        <v>217</v>
      </c>
      <c r="G158" s="36"/>
      <c r="H158" s="36"/>
      <c r="I158" s="224"/>
      <c r="J158" s="36"/>
      <c r="K158" s="36"/>
      <c r="L158" s="40"/>
      <c r="M158" s="225"/>
      <c r="N158" s="226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122</v>
      </c>
      <c r="AU158" s="13" t="s">
        <v>83</v>
      </c>
    </row>
    <row r="159" s="2" customFormat="1" ht="24.15" customHeight="1">
      <c r="A159" s="34"/>
      <c r="B159" s="35"/>
      <c r="C159" s="209" t="s">
        <v>7</v>
      </c>
      <c r="D159" s="209" t="s">
        <v>115</v>
      </c>
      <c r="E159" s="210" t="s">
        <v>218</v>
      </c>
      <c r="F159" s="211" t="s">
        <v>219</v>
      </c>
      <c r="G159" s="212" t="s">
        <v>118</v>
      </c>
      <c r="H159" s="213">
        <v>1</v>
      </c>
      <c r="I159" s="214"/>
      <c r="J159" s="215">
        <f>ROUND(I159*H159,2)</f>
        <v>0</v>
      </c>
      <c r="K159" s="211" t="s">
        <v>119</v>
      </c>
      <c r="L159" s="40"/>
      <c r="M159" s="216" t="s">
        <v>1</v>
      </c>
      <c r="N159" s="217" t="s">
        <v>43</v>
      </c>
      <c r="O159" s="87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20" t="s">
        <v>120</v>
      </c>
      <c r="AT159" s="220" t="s">
        <v>115</v>
      </c>
      <c r="AU159" s="220" t="s">
        <v>83</v>
      </c>
      <c r="AY159" s="13" t="s">
        <v>112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3" t="s">
        <v>83</v>
      </c>
      <c r="BK159" s="221">
        <f>ROUND(I159*H159,2)</f>
        <v>0</v>
      </c>
      <c r="BL159" s="13" t="s">
        <v>120</v>
      </c>
      <c r="BM159" s="220" t="s">
        <v>220</v>
      </c>
    </row>
    <row r="160" s="2" customFormat="1">
      <c r="A160" s="34"/>
      <c r="B160" s="35"/>
      <c r="C160" s="36"/>
      <c r="D160" s="222" t="s">
        <v>122</v>
      </c>
      <c r="E160" s="36"/>
      <c r="F160" s="223" t="s">
        <v>221</v>
      </c>
      <c r="G160" s="36"/>
      <c r="H160" s="36"/>
      <c r="I160" s="224"/>
      <c r="J160" s="36"/>
      <c r="K160" s="36"/>
      <c r="L160" s="40"/>
      <c r="M160" s="225"/>
      <c r="N160" s="226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122</v>
      </c>
      <c r="AU160" s="13" t="s">
        <v>83</v>
      </c>
    </row>
    <row r="161" s="2" customFormat="1" ht="37.8" customHeight="1">
      <c r="A161" s="34"/>
      <c r="B161" s="35"/>
      <c r="C161" s="209" t="s">
        <v>222</v>
      </c>
      <c r="D161" s="209" t="s">
        <v>115</v>
      </c>
      <c r="E161" s="210" t="s">
        <v>223</v>
      </c>
      <c r="F161" s="211" t="s">
        <v>224</v>
      </c>
      <c r="G161" s="212" t="s">
        <v>118</v>
      </c>
      <c r="H161" s="213">
        <v>6</v>
      </c>
      <c r="I161" s="214"/>
      <c r="J161" s="215">
        <f>ROUND(I161*H161,2)</f>
        <v>0</v>
      </c>
      <c r="K161" s="211" t="s">
        <v>119</v>
      </c>
      <c r="L161" s="40"/>
      <c r="M161" s="216" t="s">
        <v>1</v>
      </c>
      <c r="N161" s="217" t="s">
        <v>43</v>
      </c>
      <c r="O161" s="87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20" t="s">
        <v>120</v>
      </c>
      <c r="AT161" s="220" t="s">
        <v>115</v>
      </c>
      <c r="AU161" s="220" t="s">
        <v>83</v>
      </c>
      <c r="AY161" s="13" t="s">
        <v>112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3" t="s">
        <v>83</v>
      </c>
      <c r="BK161" s="221">
        <f>ROUND(I161*H161,2)</f>
        <v>0</v>
      </c>
      <c r="BL161" s="13" t="s">
        <v>120</v>
      </c>
      <c r="BM161" s="220" t="s">
        <v>225</v>
      </c>
    </row>
    <row r="162" s="2" customFormat="1">
      <c r="A162" s="34"/>
      <c r="B162" s="35"/>
      <c r="C162" s="36"/>
      <c r="D162" s="222" t="s">
        <v>122</v>
      </c>
      <c r="E162" s="36"/>
      <c r="F162" s="223" t="s">
        <v>226</v>
      </c>
      <c r="G162" s="36"/>
      <c r="H162" s="36"/>
      <c r="I162" s="224"/>
      <c r="J162" s="36"/>
      <c r="K162" s="36"/>
      <c r="L162" s="40"/>
      <c r="M162" s="225"/>
      <c r="N162" s="226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122</v>
      </c>
      <c r="AU162" s="13" t="s">
        <v>83</v>
      </c>
    </row>
    <row r="163" s="2" customFormat="1" ht="24.15" customHeight="1">
      <c r="A163" s="34"/>
      <c r="B163" s="35"/>
      <c r="C163" s="209" t="s">
        <v>227</v>
      </c>
      <c r="D163" s="209" t="s">
        <v>115</v>
      </c>
      <c r="E163" s="210" t="s">
        <v>228</v>
      </c>
      <c r="F163" s="211" t="s">
        <v>229</v>
      </c>
      <c r="G163" s="212" t="s">
        <v>118</v>
      </c>
      <c r="H163" s="213">
        <v>4</v>
      </c>
      <c r="I163" s="214"/>
      <c r="J163" s="215">
        <f>ROUND(I163*H163,2)</f>
        <v>0</v>
      </c>
      <c r="K163" s="211" t="s">
        <v>119</v>
      </c>
      <c r="L163" s="40"/>
      <c r="M163" s="216" t="s">
        <v>1</v>
      </c>
      <c r="N163" s="217" t="s">
        <v>43</v>
      </c>
      <c r="O163" s="87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20" t="s">
        <v>120</v>
      </c>
      <c r="AT163" s="220" t="s">
        <v>115</v>
      </c>
      <c r="AU163" s="220" t="s">
        <v>83</v>
      </c>
      <c r="AY163" s="13" t="s">
        <v>112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3" t="s">
        <v>83</v>
      </c>
      <c r="BK163" s="221">
        <f>ROUND(I163*H163,2)</f>
        <v>0</v>
      </c>
      <c r="BL163" s="13" t="s">
        <v>120</v>
      </c>
      <c r="BM163" s="220" t="s">
        <v>230</v>
      </c>
    </row>
    <row r="164" s="2" customFormat="1">
      <c r="A164" s="34"/>
      <c r="B164" s="35"/>
      <c r="C164" s="36"/>
      <c r="D164" s="222" t="s">
        <v>122</v>
      </c>
      <c r="E164" s="36"/>
      <c r="F164" s="223" t="s">
        <v>231</v>
      </c>
      <c r="G164" s="36"/>
      <c r="H164" s="36"/>
      <c r="I164" s="224"/>
      <c r="J164" s="36"/>
      <c r="K164" s="36"/>
      <c r="L164" s="40"/>
      <c r="M164" s="225"/>
      <c r="N164" s="226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122</v>
      </c>
      <c r="AU164" s="13" t="s">
        <v>83</v>
      </c>
    </row>
    <row r="165" s="2" customFormat="1" ht="33" customHeight="1">
      <c r="A165" s="34"/>
      <c r="B165" s="35"/>
      <c r="C165" s="209" t="s">
        <v>232</v>
      </c>
      <c r="D165" s="209" t="s">
        <v>115</v>
      </c>
      <c r="E165" s="210" t="s">
        <v>233</v>
      </c>
      <c r="F165" s="211" t="s">
        <v>234</v>
      </c>
      <c r="G165" s="212" t="s">
        <v>118</v>
      </c>
      <c r="H165" s="213">
        <v>3</v>
      </c>
      <c r="I165" s="214"/>
      <c r="J165" s="215">
        <f>ROUND(I165*H165,2)</f>
        <v>0</v>
      </c>
      <c r="K165" s="211" t="s">
        <v>119</v>
      </c>
      <c r="L165" s="40"/>
      <c r="M165" s="216" t="s">
        <v>1</v>
      </c>
      <c r="N165" s="217" t="s">
        <v>43</v>
      </c>
      <c r="O165" s="87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20" t="s">
        <v>120</v>
      </c>
      <c r="AT165" s="220" t="s">
        <v>115</v>
      </c>
      <c r="AU165" s="220" t="s">
        <v>83</v>
      </c>
      <c r="AY165" s="13" t="s">
        <v>112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3" t="s">
        <v>83</v>
      </c>
      <c r="BK165" s="221">
        <f>ROUND(I165*H165,2)</f>
        <v>0</v>
      </c>
      <c r="BL165" s="13" t="s">
        <v>120</v>
      </c>
      <c r="BM165" s="220" t="s">
        <v>235</v>
      </c>
    </row>
    <row r="166" s="2" customFormat="1">
      <c r="A166" s="34"/>
      <c r="B166" s="35"/>
      <c r="C166" s="36"/>
      <c r="D166" s="222" t="s">
        <v>122</v>
      </c>
      <c r="E166" s="36"/>
      <c r="F166" s="223" t="s">
        <v>236</v>
      </c>
      <c r="G166" s="36"/>
      <c r="H166" s="36"/>
      <c r="I166" s="224"/>
      <c r="J166" s="36"/>
      <c r="K166" s="36"/>
      <c r="L166" s="40"/>
      <c r="M166" s="225"/>
      <c r="N166" s="226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122</v>
      </c>
      <c r="AU166" s="13" t="s">
        <v>83</v>
      </c>
    </row>
    <row r="167" s="2" customFormat="1" ht="37.8" customHeight="1">
      <c r="A167" s="34"/>
      <c r="B167" s="35"/>
      <c r="C167" s="209" t="s">
        <v>237</v>
      </c>
      <c r="D167" s="209" t="s">
        <v>115</v>
      </c>
      <c r="E167" s="210" t="s">
        <v>238</v>
      </c>
      <c r="F167" s="211" t="s">
        <v>239</v>
      </c>
      <c r="G167" s="212" t="s">
        <v>118</v>
      </c>
      <c r="H167" s="213">
        <v>11</v>
      </c>
      <c r="I167" s="214"/>
      <c r="J167" s="215">
        <f>ROUND(I167*H167,2)</f>
        <v>0</v>
      </c>
      <c r="K167" s="211" t="s">
        <v>119</v>
      </c>
      <c r="L167" s="40"/>
      <c r="M167" s="216" t="s">
        <v>1</v>
      </c>
      <c r="N167" s="217" t="s">
        <v>43</v>
      </c>
      <c r="O167" s="87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20" t="s">
        <v>120</v>
      </c>
      <c r="AT167" s="220" t="s">
        <v>115</v>
      </c>
      <c r="AU167" s="220" t="s">
        <v>83</v>
      </c>
      <c r="AY167" s="13" t="s">
        <v>112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3" t="s">
        <v>83</v>
      </c>
      <c r="BK167" s="221">
        <f>ROUND(I167*H167,2)</f>
        <v>0</v>
      </c>
      <c r="BL167" s="13" t="s">
        <v>120</v>
      </c>
      <c r="BM167" s="220" t="s">
        <v>240</v>
      </c>
    </row>
    <row r="168" s="2" customFormat="1">
      <c r="A168" s="34"/>
      <c r="B168" s="35"/>
      <c r="C168" s="36"/>
      <c r="D168" s="222" t="s">
        <v>122</v>
      </c>
      <c r="E168" s="36"/>
      <c r="F168" s="223" t="s">
        <v>241</v>
      </c>
      <c r="G168" s="36"/>
      <c r="H168" s="36"/>
      <c r="I168" s="224"/>
      <c r="J168" s="36"/>
      <c r="K168" s="36"/>
      <c r="L168" s="40"/>
      <c r="M168" s="225"/>
      <c r="N168" s="226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122</v>
      </c>
      <c r="AU168" s="13" t="s">
        <v>83</v>
      </c>
    </row>
    <row r="169" s="2" customFormat="1" ht="24.15" customHeight="1">
      <c r="A169" s="34"/>
      <c r="B169" s="35"/>
      <c r="C169" s="209" t="s">
        <v>242</v>
      </c>
      <c r="D169" s="209" t="s">
        <v>115</v>
      </c>
      <c r="E169" s="210" t="s">
        <v>243</v>
      </c>
      <c r="F169" s="211" t="s">
        <v>244</v>
      </c>
      <c r="G169" s="212" t="s">
        <v>118</v>
      </c>
      <c r="H169" s="213">
        <v>32</v>
      </c>
      <c r="I169" s="214"/>
      <c r="J169" s="215">
        <f>ROUND(I169*H169,2)</f>
        <v>0</v>
      </c>
      <c r="K169" s="211" t="s">
        <v>119</v>
      </c>
      <c r="L169" s="40"/>
      <c r="M169" s="216" t="s">
        <v>1</v>
      </c>
      <c r="N169" s="217" t="s">
        <v>43</v>
      </c>
      <c r="O169" s="87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20" t="s">
        <v>120</v>
      </c>
      <c r="AT169" s="220" t="s">
        <v>115</v>
      </c>
      <c r="AU169" s="220" t="s">
        <v>83</v>
      </c>
      <c r="AY169" s="13" t="s">
        <v>112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3" t="s">
        <v>83</v>
      </c>
      <c r="BK169" s="221">
        <f>ROUND(I169*H169,2)</f>
        <v>0</v>
      </c>
      <c r="BL169" s="13" t="s">
        <v>120</v>
      </c>
      <c r="BM169" s="220" t="s">
        <v>245</v>
      </c>
    </row>
    <row r="170" s="2" customFormat="1">
      <c r="A170" s="34"/>
      <c r="B170" s="35"/>
      <c r="C170" s="36"/>
      <c r="D170" s="222" t="s">
        <v>122</v>
      </c>
      <c r="E170" s="36"/>
      <c r="F170" s="223" t="s">
        <v>246</v>
      </c>
      <c r="G170" s="36"/>
      <c r="H170" s="36"/>
      <c r="I170" s="224"/>
      <c r="J170" s="36"/>
      <c r="K170" s="36"/>
      <c r="L170" s="40"/>
      <c r="M170" s="225"/>
      <c r="N170" s="226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122</v>
      </c>
      <c r="AU170" s="13" t="s">
        <v>83</v>
      </c>
    </row>
    <row r="171" s="2" customFormat="1" ht="24.15" customHeight="1">
      <c r="A171" s="34"/>
      <c r="B171" s="35"/>
      <c r="C171" s="209" t="s">
        <v>247</v>
      </c>
      <c r="D171" s="209" t="s">
        <v>115</v>
      </c>
      <c r="E171" s="210" t="s">
        <v>248</v>
      </c>
      <c r="F171" s="211" t="s">
        <v>249</v>
      </c>
      <c r="G171" s="212" t="s">
        <v>118</v>
      </c>
      <c r="H171" s="213">
        <v>14</v>
      </c>
      <c r="I171" s="214"/>
      <c r="J171" s="215">
        <f>ROUND(I171*H171,2)</f>
        <v>0</v>
      </c>
      <c r="K171" s="211" t="s">
        <v>119</v>
      </c>
      <c r="L171" s="40"/>
      <c r="M171" s="216" t="s">
        <v>1</v>
      </c>
      <c r="N171" s="217" t="s">
        <v>43</v>
      </c>
      <c r="O171" s="87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20" t="s">
        <v>120</v>
      </c>
      <c r="AT171" s="220" t="s">
        <v>115</v>
      </c>
      <c r="AU171" s="220" t="s">
        <v>83</v>
      </c>
      <c r="AY171" s="13" t="s">
        <v>112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3" t="s">
        <v>83</v>
      </c>
      <c r="BK171" s="221">
        <f>ROUND(I171*H171,2)</f>
        <v>0</v>
      </c>
      <c r="BL171" s="13" t="s">
        <v>120</v>
      </c>
      <c r="BM171" s="220" t="s">
        <v>250</v>
      </c>
    </row>
    <row r="172" s="2" customFormat="1">
      <c r="A172" s="34"/>
      <c r="B172" s="35"/>
      <c r="C172" s="36"/>
      <c r="D172" s="222" t="s">
        <v>122</v>
      </c>
      <c r="E172" s="36"/>
      <c r="F172" s="223" t="s">
        <v>251</v>
      </c>
      <c r="G172" s="36"/>
      <c r="H172" s="36"/>
      <c r="I172" s="224"/>
      <c r="J172" s="36"/>
      <c r="K172" s="36"/>
      <c r="L172" s="40"/>
      <c r="M172" s="225"/>
      <c r="N172" s="226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122</v>
      </c>
      <c r="AU172" s="13" t="s">
        <v>83</v>
      </c>
    </row>
    <row r="173" s="2" customFormat="1" ht="24.15" customHeight="1">
      <c r="A173" s="34"/>
      <c r="B173" s="35"/>
      <c r="C173" s="209" t="s">
        <v>252</v>
      </c>
      <c r="D173" s="209" t="s">
        <v>115</v>
      </c>
      <c r="E173" s="210" t="s">
        <v>253</v>
      </c>
      <c r="F173" s="211" t="s">
        <v>254</v>
      </c>
      <c r="G173" s="212" t="s">
        <v>118</v>
      </c>
      <c r="H173" s="213">
        <v>3</v>
      </c>
      <c r="I173" s="214"/>
      <c r="J173" s="215">
        <f>ROUND(I173*H173,2)</f>
        <v>0</v>
      </c>
      <c r="K173" s="211" t="s">
        <v>119</v>
      </c>
      <c r="L173" s="40"/>
      <c r="M173" s="216" t="s">
        <v>1</v>
      </c>
      <c r="N173" s="217" t="s">
        <v>43</v>
      </c>
      <c r="O173" s="87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20" t="s">
        <v>120</v>
      </c>
      <c r="AT173" s="220" t="s">
        <v>115</v>
      </c>
      <c r="AU173" s="220" t="s">
        <v>83</v>
      </c>
      <c r="AY173" s="13" t="s">
        <v>112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3" t="s">
        <v>83</v>
      </c>
      <c r="BK173" s="221">
        <f>ROUND(I173*H173,2)</f>
        <v>0</v>
      </c>
      <c r="BL173" s="13" t="s">
        <v>120</v>
      </c>
      <c r="BM173" s="220" t="s">
        <v>255</v>
      </c>
    </row>
    <row r="174" s="2" customFormat="1">
      <c r="A174" s="34"/>
      <c r="B174" s="35"/>
      <c r="C174" s="36"/>
      <c r="D174" s="222" t="s">
        <v>122</v>
      </c>
      <c r="E174" s="36"/>
      <c r="F174" s="223" t="s">
        <v>256</v>
      </c>
      <c r="G174" s="36"/>
      <c r="H174" s="36"/>
      <c r="I174" s="224"/>
      <c r="J174" s="36"/>
      <c r="K174" s="36"/>
      <c r="L174" s="40"/>
      <c r="M174" s="225"/>
      <c r="N174" s="226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122</v>
      </c>
      <c r="AU174" s="13" t="s">
        <v>83</v>
      </c>
    </row>
    <row r="175" s="2" customFormat="1" ht="24.15" customHeight="1">
      <c r="A175" s="34"/>
      <c r="B175" s="35"/>
      <c r="C175" s="209" t="s">
        <v>257</v>
      </c>
      <c r="D175" s="209" t="s">
        <v>115</v>
      </c>
      <c r="E175" s="210" t="s">
        <v>258</v>
      </c>
      <c r="F175" s="211" t="s">
        <v>259</v>
      </c>
      <c r="G175" s="212" t="s">
        <v>118</v>
      </c>
      <c r="H175" s="213">
        <v>18</v>
      </c>
      <c r="I175" s="214"/>
      <c r="J175" s="215">
        <f>ROUND(I175*H175,2)</f>
        <v>0</v>
      </c>
      <c r="K175" s="211" t="s">
        <v>119</v>
      </c>
      <c r="L175" s="40"/>
      <c r="M175" s="216" t="s">
        <v>1</v>
      </c>
      <c r="N175" s="217" t="s">
        <v>43</v>
      </c>
      <c r="O175" s="87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20" t="s">
        <v>120</v>
      </c>
      <c r="AT175" s="220" t="s">
        <v>115</v>
      </c>
      <c r="AU175" s="220" t="s">
        <v>83</v>
      </c>
      <c r="AY175" s="13" t="s">
        <v>112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13" t="s">
        <v>83</v>
      </c>
      <c r="BK175" s="221">
        <f>ROUND(I175*H175,2)</f>
        <v>0</v>
      </c>
      <c r="BL175" s="13" t="s">
        <v>120</v>
      </c>
      <c r="BM175" s="220" t="s">
        <v>260</v>
      </c>
    </row>
    <row r="176" s="2" customFormat="1">
      <c r="A176" s="34"/>
      <c r="B176" s="35"/>
      <c r="C176" s="36"/>
      <c r="D176" s="222" t="s">
        <v>122</v>
      </c>
      <c r="E176" s="36"/>
      <c r="F176" s="223" t="s">
        <v>261</v>
      </c>
      <c r="G176" s="36"/>
      <c r="H176" s="36"/>
      <c r="I176" s="224"/>
      <c r="J176" s="36"/>
      <c r="K176" s="36"/>
      <c r="L176" s="40"/>
      <c r="M176" s="225"/>
      <c r="N176" s="226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122</v>
      </c>
      <c r="AU176" s="13" t="s">
        <v>83</v>
      </c>
    </row>
    <row r="177" s="2" customFormat="1" ht="24.15" customHeight="1">
      <c r="A177" s="34"/>
      <c r="B177" s="35"/>
      <c r="C177" s="209" t="s">
        <v>262</v>
      </c>
      <c r="D177" s="209" t="s">
        <v>115</v>
      </c>
      <c r="E177" s="210" t="s">
        <v>263</v>
      </c>
      <c r="F177" s="211" t="s">
        <v>264</v>
      </c>
      <c r="G177" s="212" t="s">
        <v>118</v>
      </c>
      <c r="H177" s="213">
        <v>38</v>
      </c>
      <c r="I177" s="214"/>
      <c r="J177" s="215">
        <f>ROUND(I177*H177,2)</f>
        <v>0</v>
      </c>
      <c r="K177" s="211" t="s">
        <v>119</v>
      </c>
      <c r="L177" s="40"/>
      <c r="M177" s="216" t="s">
        <v>1</v>
      </c>
      <c r="N177" s="217" t="s">
        <v>43</v>
      </c>
      <c r="O177" s="87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20" t="s">
        <v>120</v>
      </c>
      <c r="AT177" s="220" t="s">
        <v>115</v>
      </c>
      <c r="AU177" s="220" t="s">
        <v>83</v>
      </c>
      <c r="AY177" s="13" t="s">
        <v>112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13" t="s">
        <v>83</v>
      </c>
      <c r="BK177" s="221">
        <f>ROUND(I177*H177,2)</f>
        <v>0</v>
      </c>
      <c r="BL177" s="13" t="s">
        <v>120</v>
      </c>
      <c r="BM177" s="220" t="s">
        <v>265</v>
      </c>
    </row>
    <row r="178" s="2" customFormat="1">
      <c r="A178" s="34"/>
      <c r="B178" s="35"/>
      <c r="C178" s="36"/>
      <c r="D178" s="222" t="s">
        <v>122</v>
      </c>
      <c r="E178" s="36"/>
      <c r="F178" s="223" t="s">
        <v>266</v>
      </c>
      <c r="G178" s="36"/>
      <c r="H178" s="36"/>
      <c r="I178" s="224"/>
      <c r="J178" s="36"/>
      <c r="K178" s="36"/>
      <c r="L178" s="40"/>
      <c r="M178" s="225"/>
      <c r="N178" s="226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122</v>
      </c>
      <c r="AU178" s="13" t="s">
        <v>83</v>
      </c>
    </row>
    <row r="179" s="2" customFormat="1" ht="24.15" customHeight="1">
      <c r="A179" s="34"/>
      <c r="B179" s="35"/>
      <c r="C179" s="209" t="s">
        <v>267</v>
      </c>
      <c r="D179" s="209" t="s">
        <v>115</v>
      </c>
      <c r="E179" s="210" t="s">
        <v>268</v>
      </c>
      <c r="F179" s="211" t="s">
        <v>269</v>
      </c>
      <c r="G179" s="212" t="s">
        <v>118</v>
      </c>
      <c r="H179" s="213">
        <v>2</v>
      </c>
      <c r="I179" s="214"/>
      <c r="J179" s="215">
        <f>ROUND(I179*H179,2)</f>
        <v>0</v>
      </c>
      <c r="K179" s="211" t="s">
        <v>119</v>
      </c>
      <c r="L179" s="40"/>
      <c r="M179" s="216" t="s">
        <v>1</v>
      </c>
      <c r="N179" s="217" t="s">
        <v>43</v>
      </c>
      <c r="O179" s="87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20" t="s">
        <v>120</v>
      </c>
      <c r="AT179" s="220" t="s">
        <v>115</v>
      </c>
      <c r="AU179" s="220" t="s">
        <v>83</v>
      </c>
      <c r="AY179" s="13" t="s">
        <v>112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13" t="s">
        <v>83</v>
      </c>
      <c r="BK179" s="221">
        <f>ROUND(I179*H179,2)</f>
        <v>0</v>
      </c>
      <c r="BL179" s="13" t="s">
        <v>120</v>
      </c>
      <c r="BM179" s="220" t="s">
        <v>270</v>
      </c>
    </row>
    <row r="180" s="2" customFormat="1">
      <c r="A180" s="34"/>
      <c r="B180" s="35"/>
      <c r="C180" s="36"/>
      <c r="D180" s="222" t="s">
        <v>122</v>
      </c>
      <c r="E180" s="36"/>
      <c r="F180" s="223" t="s">
        <v>271</v>
      </c>
      <c r="G180" s="36"/>
      <c r="H180" s="36"/>
      <c r="I180" s="224"/>
      <c r="J180" s="36"/>
      <c r="K180" s="36"/>
      <c r="L180" s="40"/>
      <c r="M180" s="225"/>
      <c r="N180" s="226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122</v>
      </c>
      <c r="AU180" s="13" t="s">
        <v>83</v>
      </c>
    </row>
    <row r="181" s="2" customFormat="1" ht="24.15" customHeight="1">
      <c r="A181" s="34"/>
      <c r="B181" s="35"/>
      <c r="C181" s="209" t="s">
        <v>272</v>
      </c>
      <c r="D181" s="209" t="s">
        <v>115</v>
      </c>
      <c r="E181" s="210" t="s">
        <v>273</v>
      </c>
      <c r="F181" s="211" t="s">
        <v>274</v>
      </c>
      <c r="G181" s="212" t="s">
        <v>118</v>
      </c>
      <c r="H181" s="213">
        <v>37</v>
      </c>
      <c r="I181" s="214"/>
      <c r="J181" s="215">
        <f>ROUND(I181*H181,2)</f>
        <v>0</v>
      </c>
      <c r="K181" s="211" t="s">
        <v>119</v>
      </c>
      <c r="L181" s="40"/>
      <c r="M181" s="216" t="s">
        <v>1</v>
      </c>
      <c r="N181" s="217" t="s">
        <v>43</v>
      </c>
      <c r="O181" s="87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20" t="s">
        <v>120</v>
      </c>
      <c r="AT181" s="220" t="s">
        <v>115</v>
      </c>
      <c r="AU181" s="220" t="s">
        <v>83</v>
      </c>
      <c r="AY181" s="13" t="s">
        <v>112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13" t="s">
        <v>83</v>
      </c>
      <c r="BK181" s="221">
        <f>ROUND(I181*H181,2)</f>
        <v>0</v>
      </c>
      <c r="BL181" s="13" t="s">
        <v>120</v>
      </c>
      <c r="BM181" s="220" t="s">
        <v>275</v>
      </c>
    </row>
    <row r="182" s="2" customFormat="1">
      <c r="A182" s="34"/>
      <c r="B182" s="35"/>
      <c r="C182" s="36"/>
      <c r="D182" s="222" t="s">
        <v>122</v>
      </c>
      <c r="E182" s="36"/>
      <c r="F182" s="223" t="s">
        <v>276</v>
      </c>
      <c r="G182" s="36"/>
      <c r="H182" s="36"/>
      <c r="I182" s="224"/>
      <c r="J182" s="36"/>
      <c r="K182" s="36"/>
      <c r="L182" s="40"/>
      <c r="M182" s="225"/>
      <c r="N182" s="226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122</v>
      </c>
      <c r="AU182" s="13" t="s">
        <v>83</v>
      </c>
    </row>
    <row r="183" s="2" customFormat="1" ht="24.15" customHeight="1">
      <c r="A183" s="34"/>
      <c r="B183" s="35"/>
      <c r="C183" s="209" t="s">
        <v>277</v>
      </c>
      <c r="D183" s="209" t="s">
        <v>115</v>
      </c>
      <c r="E183" s="210" t="s">
        <v>278</v>
      </c>
      <c r="F183" s="211" t="s">
        <v>279</v>
      </c>
      <c r="G183" s="212" t="s">
        <v>118</v>
      </c>
      <c r="H183" s="213">
        <v>10</v>
      </c>
      <c r="I183" s="214"/>
      <c r="J183" s="215">
        <f>ROUND(I183*H183,2)</f>
        <v>0</v>
      </c>
      <c r="K183" s="211" t="s">
        <v>119</v>
      </c>
      <c r="L183" s="40"/>
      <c r="M183" s="216" t="s">
        <v>1</v>
      </c>
      <c r="N183" s="217" t="s">
        <v>43</v>
      </c>
      <c r="O183" s="87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20" t="s">
        <v>120</v>
      </c>
      <c r="AT183" s="220" t="s">
        <v>115</v>
      </c>
      <c r="AU183" s="220" t="s">
        <v>83</v>
      </c>
      <c r="AY183" s="13" t="s">
        <v>112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13" t="s">
        <v>83</v>
      </c>
      <c r="BK183" s="221">
        <f>ROUND(I183*H183,2)</f>
        <v>0</v>
      </c>
      <c r="BL183" s="13" t="s">
        <v>120</v>
      </c>
      <c r="BM183" s="220" t="s">
        <v>280</v>
      </c>
    </row>
    <row r="184" s="2" customFormat="1">
      <c r="A184" s="34"/>
      <c r="B184" s="35"/>
      <c r="C184" s="36"/>
      <c r="D184" s="222" t="s">
        <v>122</v>
      </c>
      <c r="E184" s="36"/>
      <c r="F184" s="223" t="s">
        <v>281</v>
      </c>
      <c r="G184" s="36"/>
      <c r="H184" s="36"/>
      <c r="I184" s="224"/>
      <c r="J184" s="36"/>
      <c r="K184" s="36"/>
      <c r="L184" s="40"/>
      <c r="M184" s="225"/>
      <c r="N184" s="226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122</v>
      </c>
      <c r="AU184" s="13" t="s">
        <v>83</v>
      </c>
    </row>
    <row r="185" s="2" customFormat="1" ht="24.15" customHeight="1">
      <c r="A185" s="34"/>
      <c r="B185" s="35"/>
      <c r="C185" s="209" t="s">
        <v>282</v>
      </c>
      <c r="D185" s="209" t="s">
        <v>115</v>
      </c>
      <c r="E185" s="210" t="s">
        <v>283</v>
      </c>
      <c r="F185" s="211" t="s">
        <v>284</v>
      </c>
      <c r="G185" s="212" t="s">
        <v>118</v>
      </c>
      <c r="H185" s="213">
        <v>1</v>
      </c>
      <c r="I185" s="214"/>
      <c r="J185" s="215">
        <f>ROUND(I185*H185,2)</f>
        <v>0</v>
      </c>
      <c r="K185" s="211" t="s">
        <v>119</v>
      </c>
      <c r="L185" s="40"/>
      <c r="M185" s="216" t="s">
        <v>1</v>
      </c>
      <c r="N185" s="217" t="s">
        <v>43</v>
      </c>
      <c r="O185" s="87"/>
      <c r="P185" s="218">
        <f>O185*H185</f>
        <v>0</v>
      </c>
      <c r="Q185" s="218">
        <v>0</v>
      </c>
      <c r="R185" s="218">
        <f>Q185*H185</f>
        <v>0</v>
      </c>
      <c r="S185" s="218">
        <v>0</v>
      </c>
      <c r="T185" s="219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20" t="s">
        <v>120</v>
      </c>
      <c r="AT185" s="220" t="s">
        <v>115</v>
      </c>
      <c r="AU185" s="220" t="s">
        <v>83</v>
      </c>
      <c r="AY185" s="13" t="s">
        <v>112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13" t="s">
        <v>83</v>
      </c>
      <c r="BK185" s="221">
        <f>ROUND(I185*H185,2)</f>
        <v>0</v>
      </c>
      <c r="BL185" s="13" t="s">
        <v>120</v>
      </c>
      <c r="BM185" s="220" t="s">
        <v>285</v>
      </c>
    </row>
    <row r="186" s="2" customFormat="1">
      <c r="A186" s="34"/>
      <c r="B186" s="35"/>
      <c r="C186" s="36"/>
      <c r="D186" s="222" t="s">
        <v>122</v>
      </c>
      <c r="E186" s="36"/>
      <c r="F186" s="223" t="s">
        <v>286</v>
      </c>
      <c r="G186" s="36"/>
      <c r="H186" s="36"/>
      <c r="I186" s="224"/>
      <c r="J186" s="36"/>
      <c r="K186" s="36"/>
      <c r="L186" s="40"/>
      <c r="M186" s="225"/>
      <c r="N186" s="226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122</v>
      </c>
      <c r="AU186" s="13" t="s">
        <v>83</v>
      </c>
    </row>
    <row r="187" s="2" customFormat="1" ht="24.15" customHeight="1">
      <c r="A187" s="34"/>
      <c r="B187" s="35"/>
      <c r="C187" s="209" t="s">
        <v>287</v>
      </c>
      <c r="D187" s="209" t="s">
        <v>115</v>
      </c>
      <c r="E187" s="210" t="s">
        <v>288</v>
      </c>
      <c r="F187" s="211" t="s">
        <v>289</v>
      </c>
      <c r="G187" s="212" t="s">
        <v>118</v>
      </c>
      <c r="H187" s="213">
        <v>2</v>
      </c>
      <c r="I187" s="214"/>
      <c r="J187" s="215">
        <f>ROUND(I187*H187,2)</f>
        <v>0</v>
      </c>
      <c r="K187" s="211" t="s">
        <v>119</v>
      </c>
      <c r="L187" s="40"/>
      <c r="M187" s="216" t="s">
        <v>1</v>
      </c>
      <c r="N187" s="217" t="s">
        <v>43</v>
      </c>
      <c r="O187" s="87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20" t="s">
        <v>120</v>
      </c>
      <c r="AT187" s="220" t="s">
        <v>115</v>
      </c>
      <c r="AU187" s="220" t="s">
        <v>83</v>
      </c>
      <c r="AY187" s="13" t="s">
        <v>112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13" t="s">
        <v>83</v>
      </c>
      <c r="BK187" s="221">
        <f>ROUND(I187*H187,2)</f>
        <v>0</v>
      </c>
      <c r="BL187" s="13" t="s">
        <v>120</v>
      </c>
      <c r="BM187" s="220" t="s">
        <v>290</v>
      </c>
    </row>
    <row r="188" s="2" customFormat="1">
      <c r="A188" s="34"/>
      <c r="B188" s="35"/>
      <c r="C188" s="36"/>
      <c r="D188" s="222" t="s">
        <v>122</v>
      </c>
      <c r="E188" s="36"/>
      <c r="F188" s="223" t="s">
        <v>291</v>
      </c>
      <c r="G188" s="36"/>
      <c r="H188" s="36"/>
      <c r="I188" s="224"/>
      <c r="J188" s="36"/>
      <c r="K188" s="36"/>
      <c r="L188" s="40"/>
      <c r="M188" s="225"/>
      <c r="N188" s="226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122</v>
      </c>
      <c r="AU188" s="13" t="s">
        <v>83</v>
      </c>
    </row>
    <row r="189" s="2" customFormat="1" ht="24.15" customHeight="1">
      <c r="A189" s="34"/>
      <c r="B189" s="35"/>
      <c r="C189" s="209" t="s">
        <v>292</v>
      </c>
      <c r="D189" s="209" t="s">
        <v>115</v>
      </c>
      <c r="E189" s="210" t="s">
        <v>293</v>
      </c>
      <c r="F189" s="211" t="s">
        <v>294</v>
      </c>
      <c r="G189" s="212" t="s">
        <v>118</v>
      </c>
      <c r="H189" s="213">
        <v>2</v>
      </c>
      <c r="I189" s="214"/>
      <c r="J189" s="215">
        <f>ROUND(I189*H189,2)</f>
        <v>0</v>
      </c>
      <c r="K189" s="211" t="s">
        <v>119</v>
      </c>
      <c r="L189" s="40"/>
      <c r="M189" s="216" t="s">
        <v>1</v>
      </c>
      <c r="N189" s="217" t="s">
        <v>43</v>
      </c>
      <c r="O189" s="87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20" t="s">
        <v>120</v>
      </c>
      <c r="AT189" s="220" t="s">
        <v>115</v>
      </c>
      <c r="AU189" s="220" t="s">
        <v>83</v>
      </c>
      <c r="AY189" s="13" t="s">
        <v>112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13" t="s">
        <v>83</v>
      </c>
      <c r="BK189" s="221">
        <f>ROUND(I189*H189,2)</f>
        <v>0</v>
      </c>
      <c r="BL189" s="13" t="s">
        <v>120</v>
      </c>
      <c r="BM189" s="220" t="s">
        <v>295</v>
      </c>
    </row>
    <row r="190" s="2" customFormat="1">
      <c r="A190" s="34"/>
      <c r="B190" s="35"/>
      <c r="C190" s="36"/>
      <c r="D190" s="222" t="s">
        <v>122</v>
      </c>
      <c r="E190" s="36"/>
      <c r="F190" s="223" t="s">
        <v>296</v>
      </c>
      <c r="G190" s="36"/>
      <c r="H190" s="36"/>
      <c r="I190" s="224"/>
      <c r="J190" s="36"/>
      <c r="K190" s="36"/>
      <c r="L190" s="40"/>
      <c r="M190" s="225"/>
      <c r="N190" s="226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122</v>
      </c>
      <c r="AU190" s="13" t="s">
        <v>83</v>
      </c>
    </row>
    <row r="191" s="2" customFormat="1" ht="33" customHeight="1">
      <c r="A191" s="34"/>
      <c r="B191" s="35"/>
      <c r="C191" s="209" t="s">
        <v>297</v>
      </c>
      <c r="D191" s="209" t="s">
        <v>115</v>
      </c>
      <c r="E191" s="210" t="s">
        <v>298</v>
      </c>
      <c r="F191" s="211" t="s">
        <v>299</v>
      </c>
      <c r="G191" s="212" t="s">
        <v>118</v>
      </c>
      <c r="H191" s="213">
        <v>9</v>
      </c>
      <c r="I191" s="214"/>
      <c r="J191" s="215">
        <f>ROUND(I191*H191,2)</f>
        <v>0</v>
      </c>
      <c r="K191" s="211" t="s">
        <v>119</v>
      </c>
      <c r="L191" s="40"/>
      <c r="M191" s="216" t="s">
        <v>1</v>
      </c>
      <c r="N191" s="217" t="s">
        <v>43</v>
      </c>
      <c r="O191" s="87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20" t="s">
        <v>120</v>
      </c>
      <c r="AT191" s="220" t="s">
        <v>115</v>
      </c>
      <c r="AU191" s="220" t="s">
        <v>83</v>
      </c>
      <c r="AY191" s="13" t="s">
        <v>112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13" t="s">
        <v>83</v>
      </c>
      <c r="BK191" s="221">
        <f>ROUND(I191*H191,2)</f>
        <v>0</v>
      </c>
      <c r="BL191" s="13" t="s">
        <v>120</v>
      </c>
      <c r="BM191" s="220" t="s">
        <v>300</v>
      </c>
    </row>
    <row r="192" s="2" customFormat="1">
      <c r="A192" s="34"/>
      <c r="B192" s="35"/>
      <c r="C192" s="36"/>
      <c r="D192" s="222" t="s">
        <v>122</v>
      </c>
      <c r="E192" s="36"/>
      <c r="F192" s="223" t="s">
        <v>301</v>
      </c>
      <c r="G192" s="36"/>
      <c r="H192" s="36"/>
      <c r="I192" s="224"/>
      <c r="J192" s="36"/>
      <c r="K192" s="36"/>
      <c r="L192" s="40"/>
      <c r="M192" s="225"/>
      <c r="N192" s="226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122</v>
      </c>
      <c r="AU192" s="13" t="s">
        <v>83</v>
      </c>
    </row>
    <row r="193" s="2" customFormat="1" ht="33" customHeight="1">
      <c r="A193" s="34"/>
      <c r="B193" s="35"/>
      <c r="C193" s="209" t="s">
        <v>302</v>
      </c>
      <c r="D193" s="209" t="s">
        <v>115</v>
      </c>
      <c r="E193" s="210" t="s">
        <v>303</v>
      </c>
      <c r="F193" s="211" t="s">
        <v>304</v>
      </c>
      <c r="G193" s="212" t="s">
        <v>118</v>
      </c>
      <c r="H193" s="213">
        <v>1</v>
      </c>
      <c r="I193" s="214"/>
      <c r="J193" s="215">
        <f>ROUND(I193*H193,2)</f>
        <v>0</v>
      </c>
      <c r="K193" s="211" t="s">
        <v>119</v>
      </c>
      <c r="L193" s="40"/>
      <c r="M193" s="216" t="s">
        <v>1</v>
      </c>
      <c r="N193" s="217" t="s">
        <v>43</v>
      </c>
      <c r="O193" s="87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20" t="s">
        <v>120</v>
      </c>
      <c r="AT193" s="220" t="s">
        <v>115</v>
      </c>
      <c r="AU193" s="220" t="s">
        <v>83</v>
      </c>
      <c r="AY193" s="13" t="s">
        <v>112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13" t="s">
        <v>83</v>
      </c>
      <c r="BK193" s="221">
        <f>ROUND(I193*H193,2)</f>
        <v>0</v>
      </c>
      <c r="BL193" s="13" t="s">
        <v>120</v>
      </c>
      <c r="BM193" s="220" t="s">
        <v>305</v>
      </c>
    </row>
    <row r="194" s="2" customFormat="1">
      <c r="A194" s="34"/>
      <c r="B194" s="35"/>
      <c r="C194" s="36"/>
      <c r="D194" s="222" t="s">
        <v>122</v>
      </c>
      <c r="E194" s="36"/>
      <c r="F194" s="223" t="s">
        <v>306</v>
      </c>
      <c r="G194" s="36"/>
      <c r="H194" s="36"/>
      <c r="I194" s="224"/>
      <c r="J194" s="36"/>
      <c r="K194" s="36"/>
      <c r="L194" s="40"/>
      <c r="M194" s="225"/>
      <c r="N194" s="226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122</v>
      </c>
      <c r="AU194" s="13" t="s">
        <v>83</v>
      </c>
    </row>
    <row r="195" s="2" customFormat="1" ht="33" customHeight="1">
      <c r="A195" s="34"/>
      <c r="B195" s="35"/>
      <c r="C195" s="209" t="s">
        <v>307</v>
      </c>
      <c r="D195" s="209" t="s">
        <v>115</v>
      </c>
      <c r="E195" s="210" t="s">
        <v>308</v>
      </c>
      <c r="F195" s="211" t="s">
        <v>309</v>
      </c>
      <c r="G195" s="212" t="s">
        <v>118</v>
      </c>
      <c r="H195" s="213">
        <v>2</v>
      </c>
      <c r="I195" s="214"/>
      <c r="J195" s="215">
        <f>ROUND(I195*H195,2)</f>
        <v>0</v>
      </c>
      <c r="K195" s="211" t="s">
        <v>119</v>
      </c>
      <c r="L195" s="40"/>
      <c r="M195" s="216" t="s">
        <v>1</v>
      </c>
      <c r="N195" s="217" t="s">
        <v>43</v>
      </c>
      <c r="O195" s="87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20" t="s">
        <v>120</v>
      </c>
      <c r="AT195" s="220" t="s">
        <v>115</v>
      </c>
      <c r="AU195" s="220" t="s">
        <v>83</v>
      </c>
      <c r="AY195" s="13" t="s">
        <v>112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13" t="s">
        <v>83</v>
      </c>
      <c r="BK195" s="221">
        <f>ROUND(I195*H195,2)</f>
        <v>0</v>
      </c>
      <c r="BL195" s="13" t="s">
        <v>120</v>
      </c>
      <c r="BM195" s="220" t="s">
        <v>310</v>
      </c>
    </row>
    <row r="196" s="2" customFormat="1">
      <c r="A196" s="34"/>
      <c r="B196" s="35"/>
      <c r="C196" s="36"/>
      <c r="D196" s="222" t="s">
        <v>122</v>
      </c>
      <c r="E196" s="36"/>
      <c r="F196" s="223" t="s">
        <v>311</v>
      </c>
      <c r="G196" s="36"/>
      <c r="H196" s="36"/>
      <c r="I196" s="224"/>
      <c r="J196" s="36"/>
      <c r="K196" s="36"/>
      <c r="L196" s="40"/>
      <c r="M196" s="225"/>
      <c r="N196" s="226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122</v>
      </c>
      <c r="AU196" s="13" t="s">
        <v>83</v>
      </c>
    </row>
    <row r="197" s="2" customFormat="1" ht="24.15" customHeight="1">
      <c r="A197" s="34"/>
      <c r="B197" s="35"/>
      <c r="C197" s="209" t="s">
        <v>312</v>
      </c>
      <c r="D197" s="209" t="s">
        <v>115</v>
      </c>
      <c r="E197" s="210" t="s">
        <v>313</v>
      </c>
      <c r="F197" s="211" t="s">
        <v>314</v>
      </c>
      <c r="G197" s="212" t="s">
        <v>118</v>
      </c>
      <c r="H197" s="213">
        <v>4</v>
      </c>
      <c r="I197" s="214"/>
      <c r="J197" s="215">
        <f>ROUND(I197*H197,2)</f>
        <v>0</v>
      </c>
      <c r="K197" s="211" t="s">
        <v>119</v>
      </c>
      <c r="L197" s="40"/>
      <c r="M197" s="216" t="s">
        <v>1</v>
      </c>
      <c r="N197" s="217" t="s">
        <v>43</v>
      </c>
      <c r="O197" s="87"/>
      <c r="P197" s="218">
        <f>O197*H197</f>
        <v>0</v>
      </c>
      <c r="Q197" s="218">
        <v>0</v>
      </c>
      <c r="R197" s="218">
        <f>Q197*H197</f>
        <v>0</v>
      </c>
      <c r="S197" s="218">
        <v>0</v>
      </c>
      <c r="T197" s="219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20" t="s">
        <v>120</v>
      </c>
      <c r="AT197" s="220" t="s">
        <v>115</v>
      </c>
      <c r="AU197" s="220" t="s">
        <v>83</v>
      </c>
      <c r="AY197" s="13" t="s">
        <v>112</v>
      </c>
      <c r="BE197" s="221">
        <f>IF(N197="základní",J197,0)</f>
        <v>0</v>
      </c>
      <c r="BF197" s="221">
        <f>IF(N197="snížená",J197,0)</f>
        <v>0</v>
      </c>
      <c r="BG197" s="221">
        <f>IF(N197="zákl. přenesená",J197,0)</f>
        <v>0</v>
      </c>
      <c r="BH197" s="221">
        <f>IF(N197="sníž. přenesená",J197,0)</f>
        <v>0</v>
      </c>
      <c r="BI197" s="221">
        <f>IF(N197="nulová",J197,0)</f>
        <v>0</v>
      </c>
      <c r="BJ197" s="13" t="s">
        <v>83</v>
      </c>
      <c r="BK197" s="221">
        <f>ROUND(I197*H197,2)</f>
        <v>0</v>
      </c>
      <c r="BL197" s="13" t="s">
        <v>120</v>
      </c>
      <c r="BM197" s="220" t="s">
        <v>315</v>
      </c>
    </row>
    <row r="198" s="2" customFormat="1">
      <c r="A198" s="34"/>
      <c r="B198" s="35"/>
      <c r="C198" s="36"/>
      <c r="D198" s="222" t="s">
        <v>122</v>
      </c>
      <c r="E198" s="36"/>
      <c r="F198" s="223" t="s">
        <v>316</v>
      </c>
      <c r="G198" s="36"/>
      <c r="H198" s="36"/>
      <c r="I198" s="224"/>
      <c r="J198" s="36"/>
      <c r="K198" s="36"/>
      <c r="L198" s="40"/>
      <c r="M198" s="225"/>
      <c r="N198" s="226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122</v>
      </c>
      <c r="AU198" s="13" t="s">
        <v>83</v>
      </c>
    </row>
    <row r="199" s="2" customFormat="1" ht="24.15" customHeight="1">
      <c r="A199" s="34"/>
      <c r="B199" s="35"/>
      <c r="C199" s="209" t="s">
        <v>317</v>
      </c>
      <c r="D199" s="209" t="s">
        <v>115</v>
      </c>
      <c r="E199" s="210" t="s">
        <v>318</v>
      </c>
      <c r="F199" s="211" t="s">
        <v>319</v>
      </c>
      <c r="G199" s="212" t="s">
        <v>118</v>
      </c>
      <c r="H199" s="213">
        <v>22</v>
      </c>
      <c r="I199" s="214"/>
      <c r="J199" s="215">
        <f>ROUND(I199*H199,2)</f>
        <v>0</v>
      </c>
      <c r="K199" s="211" t="s">
        <v>119</v>
      </c>
      <c r="L199" s="40"/>
      <c r="M199" s="216" t="s">
        <v>1</v>
      </c>
      <c r="N199" s="217" t="s">
        <v>43</v>
      </c>
      <c r="O199" s="87"/>
      <c r="P199" s="218">
        <f>O199*H199</f>
        <v>0</v>
      </c>
      <c r="Q199" s="218">
        <v>0</v>
      </c>
      <c r="R199" s="218">
        <f>Q199*H199</f>
        <v>0</v>
      </c>
      <c r="S199" s="218">
        <v>0</v>
      </c>
      <c r="T199" s="219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20" t="s">
        <v>120</v>
      </c>
      <c r="AT199" s="220" t="s">
        <v>115</v>
      </c>
      <c r="AU199" s="220" t="s">
        <v>83</v>
      </c>
      <c r="AY199" s="13" t="s">
        <v>112</v>
      </c>
      <c r="BE199" s="221">
        <f>IF(N199="základní",J199,0)</f>
        <v>0</v>
      </c>
      <c r="BF199" s="221">
        <f>IF(N199="snížená",J199,0)</f>
        <v>0</v>
      </c>
      <c r="BG199" s="221">
        <f>IF(N199="zákl. přenesená",J199,0)</f>
        <v>0</v>
      </c>
      <c r="BH199" s="221">
        <f>IF(N199="sníž. přenesená",J199,0)</f>
        <v>0</v>
      </c>
      <c r="BI199" s="221">
        <f>IF(N199="nulová",J199,0)</f>
        <v>0</v>
      </c>
      <c r="BJ199" s="13" t="s">
        <v>83</v>
      </c>
      <c r="BK199" s="221">
        <f>ROUND(I199*H199,2)</f>
        <v>0</v>
      </c>
      <c r="BL199" s="13" t="s">
        <v>120</v>
      </c>
      <c r="BM199" s="220" t="s">
        <v>320</v>
      </c>
    </row>
    <row r="200" s="2" customFormat="1">
      <c r="A200" s="34"/>
      <c r="B200" s="35"/>
      <c r="C200" s="36"/>
      <c r="D200" s="222" t="s">
        <v>122</v>
      </c>
      <c r="E200" s="36"/>
      <c r="F200" s="223" t="s">
        <v>321</v>
      </c>
      <c r="G200" s="36"/>
      <c r="H200" s="36"/>
      <c r="I200" s="224"/>
      <c r="J200" s="36"/>
      <c r="K200" s="36"/>
      <c r="L200" s="40"/>
      <c r="M200" s="225"/>
      <c r="N200" s="226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122</v>
      </c>
      <c r="AU200" s="13" t="s">
        <v>83</v>
      </c>
    </row>
    <row r="201" s="2" customFormat="1" ht="24.15" customHeight="1">
      <c r="A201" s="34"/>
      <c r="B201" s="35"/>
      <c r="C201" s="209" t="s">
        <v>322</v>
      </c>
      <c r="D201" s="209" t="s">
        <v>115</v>
      </c>
      <c r="E201" s="210" t="s">
        <v>323</v>
      </c>
      <c r="F201" s="211" t="s">
        <v>324</v>
      </c>
      <c r="G201" s="212" t="s">
        <v>118</v>
      </c>
      <c r="H201" s="213">
        <v>3</v>
      </c>
      <c r="I201" s="214"/>
      <c r="J201" s="215">
        <f>ROUND(I201*H201,2)</f>
        <v>0</v>
      </c>
      <c r="K201" s="211" t="s">
        <v>119</v>
      </c>
      <c r="L201" s="40"/>
      <c r="M201" s="216" t="s">
        <v>1</v>
      </c>
      <c r="N201" s="217" t="s">
        <v>43</v>
      </c>
      <c r="O201" s="87"/>
      <c r="P201" s="218">
        <f>O201*H201</f>
        <v>0</v>
      </c>
      <c r="Q201" s="218">
        <v>0</v>
      </c>
      <c r="R201" s="218">
        <f>Q201*H201</f>
        <v>0</v>
      </c>
      <c r="S201" s="218">
        <v>0</v>
      </c>
      <c r="T201" s="219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20" t="s">
        <v>120</v>
      </c>
      <c r="AT201" s="220" t="s">
        <v>115</v>
      </c>
      <c r="AU201" s="220" t="s">
        <v>83</v>
      </c>
      <c r="AY201" s="13" t="s">
        <v>112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13" t="s">
        <v>83</v>
      </c>
      <c r="BK201" s="221">
        <f>ROUND(I201*H201,2)</f>
        <v>0</v>
      </c>
      <c r="BL201" s="13" t="s">
        <v>120</v>
      </c>
      <c r="BM201" s="220" t="s">
        <v>325</v>
      </c>
    </row>
    <row r="202" s="2" customFormat="1">
      <c r="A202" s="34"/>
      <c r="B202" s="35"/>
      <c r="C202" s="36"/>
      <c r="D202" s="222" t="s">
        <v>122</v>
      </c>
      <c r="E202" s="36"/>
      <c r="F202" s="223" t="s">
        <v>326</v>
      </c>
      <c r="G202" s="36"/>
      <c r="H202" s="36"/>
      <c r="I202" s="224"/>
      <c r="J202" s="36"/>
      <c r="K202" s="36"/>
      <c r="L202" s="40"/>
      <c r="M202" s="225"/>
      <c r="N202" s="226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122</v>
      </c>
      <c r="AU202" s="13" t="s">
        <v>83</v>
      </c>
    </row>
    <row r="203" s="2" customFormat="1" ht="24.15" customHeight="1">
      <c r="A203" s="34"/>
      <c r="B203" s="35"/>
      <c r="C203" s="209" t="s">
        <v>327</v>
      </c>
      <c r="D203" s="209" t="s">
        <v>115</v>
      </c>
      <c r="E203" s="210" t="s">
        <v>328</v>
      </c>
      <c r="F203" s="211" t="s">
        <v>329</v>
      </c>
      <c r="G203" s="212" t="s">
        <v>118</v>
      </c>
      <c r="H203" s="213">
        <v>1</v>
      </c>
      <c r="I203" s="214"/>
      <c r="J203" s="215">
        <f>ROUND(I203*H203,2)</f>
        <v>0</v>
      </c>
      <c r="K203" s="211" t="s">
        <v>119</v>
      </c>
      <c r="L203" s="40"/>
      <c r="M203" s="216" t="s">
        <v>1</v>
      </c>
      <c r="N203" s="217" t="s">
        <v>43</v>
      </c>
      <c r="O203" s="87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9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20" t="s">
        <v>120</v>
      </c>
      <c r="AT203" s="220" t="s">
        <v>115</v>
      </c>
      <c r="AU203" s="220" t="s">
        <v>83</v>
      </c>
      <c r="AY203" s="13" t="s">
        <v>112</v>
      </c>
      <c r="BE203" s="221">
        <f>IF(N203="základní",J203,0)</f>
        <v>0</v>
      </c>
      <c r="BF203" s="221">
        <f>IF(N203="snížená",J203,0)</f>
        <v>0</v>
      </c>
      <c r="BG203" s="221">
        <f>IF(N203="zákl. přenesená",J203,0)</f>
        <v>0</v>
      </c>
      <c r="BH203" s="221">
        <f>IF(N203="sníž. přenesená",J203,0)</f>
        <v>0</v>
      </c>
      <c r="BI203" s="221">
        <f>IF(N203="nulová",J203,0)</f>
        <v>0</v>
      </c>
      <c r="BJ203" s="13" t="s">
        <v>83</v>
      </c>
      <c r="BK203" s="221">
        <f>ROUND(I203*H203,2)</f>
        <v>0</v>
      </c>
      <c r="BL203" s="13" t="s">
        <v>120</v>
      </c>
      <c r="BM203" s="220" t="s">
        <v>330</v>
      </c>
    </row>
    <row r="204" s="2" customFormat="1">
      <c r="A204" s="34"/>
      <c r="B204" s="35"/>
      <c r="C204" s="36"/>
      <c r="D204" s="222" t="s">
        <v>122</v>
      </c>
      <c r="E204" s="36"/>
      <c r="F204" s="223" t="s">
        <v>331</v>
      </c>
      <c r="G204" s="36"/>
      <c r="H204" s="36"/>
      <c r="I204" s="224"/>
      <c r="J204" s="36"/>
      <c r="K204" s="36"/>
      <c r="L204" s="40"/>
      <c r="M204" s="227"/>
      <c r="N204" s="228"/>
      <c r="O204" s="229"/>
      <c r="P204" s="229"/>
      <c r="Q204" s="229"/>
      <c r="R204" s="229"/>
      <c r="S204" s="229"/>
      <c r="T204" s="230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122</v>
      </c>
      <c r="AU204" s="13" t="s">
        <v>83</v>
      </c>
    </row>
    <row r="205" s="2" customFormat="1" ht="6.96" customHeight="1">
      <c r="A205" s="34"/>
      <c r="B205" s="62"/>
      <c r="C205" s="63"/>
      <c r="D205" s="63"/>
      <c r="E205" s="63"/>
      <c r="F205" s="63"/>
      <c r="G205" s="63"/>
      <c r="H205" s="63"/>
      <c r="I205" s="63"/>
      <c r="J205" s="63"/>
      <c r="K205" s="63"/>
      <c r="L205" s="40"/>
      <c r="M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</row>
  </sheetData>
  <sheetProtection sheet="1" autoFilter="0" formatColumns="0" formatRows="0" objects="1" scenarios="1" spinCount="100000" saltValue="0eLaWYRsC44an/oSoCUcsxoK8ybGF/WI8pAzJ+/wRB26DpE3uuz9RZY2ghW+EkQ7YSLXYTXFOpCrktpngEbK2w==" hashValue="8qe7F7Tr+VCI1ivOfa6BWBNeWZCRCQPc9djvo0xa/PLPfq7nYOZjKuxC+FajGeHmpoHXF/p46kNy0lpJx6yOpw==" algorithmName="SHA-512" password="CC35"/>
  <autoFilter ref="C116:K20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Feltl Jiří</dc:creator>
  <cp:lastModifiedBy>Feltl Jiří</cp:lastModifiedBy>
  <dcterms:created xsi:type="dcterms:W3CDTF">2023-11-03T06:18:39Z</dcterms:created>
  <dcterms:modified xsi:type="dcterms:W3CDTF">2023-11-03T06:18:43Z</dcterms:modified>
</cp:coreProperties>
</file>